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ynearson\Desktop\Desk Top Programs\3 - MEMBERSHIP NO REPORTS\FY 26 - 27\"/>
    </mc:Choice>
  </mc:AlternateContent>
  <xr:revisionPtr revIDLastSave="0" documentId="8_{A63FBE1D-ABFC-489B-8696-7410FF0FE9C2}" xr6:coauthVersionLast="36" xr6:coauthVersionMax="36" xr10:uidLastSave="{00000000-0000-0000-0000-000000000000}"/>
  <bookViews>
    <workbookView xWindow="0" yWindow="0" windowWidth="28800" windowHeight="12765" xr2:uid="{5DB6133A-A794-4CF7-B415-05B467D10749}"/>
  </bookViews>
  <sheets>
    <sheet name="Lodge Goals - FY 26 - 2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0" i="1" l="1"/>
  <c r="R30" i="1"/>
  <c r="Q30" i="1"/>
  <c r="P30" i="1"/>
  <c r="O30" i="1"/>
  <c r="M30" i="1"/>
  <c r="L30" i="1"/>
  <c r="I30" i="1"/>
  <c r="K30" i="1" s="1"/>
  <c r="E30" i="1"/>
  <c r="G30" i="1" s="1"/>
  <c r="H30" i="1" s="1"/>
  <c r="B30" i="1"/>
  <c r="T29" i="1"/>
  <c r="Q29" i="1"/>
  <c r="K29" i="1"/>
  <c r="E29" i="1"/>
  <c r="G29" i="1" s="1"/>
  <c r="H29" i="1" s="1"/>
  <c r="T28" i="1"/>
  <c r="Q28" i="1"/>
  <c r="K28" i="1"/>
  <c r="E28" i="1"/>
  <c r="G28" i="1" s="1"/>
  <c r="H28" i="1" s="1"/>
  <c r="T27" i="1"/>
  <c r="Q27" i="1"/>
  <c r="K27" i="1"/>
  <c r="E27" i="1"/>
  <c r="G27" i="1" s="1"/>
  <c r="H27" i="1" s="1"/>
  <c r="T26" i="1"/>
  <c r="Q26" i="1"/>
  <c r="K26" i="1"/>
  <c r="E26" i="1"/>
  <c r="G26" i="1" s="1"/>
  <c r="H26" i="1" s="1"/>
  <c r="T25" i="1"/>
  <c r="Q25" i="1"/>
  <c r="K25" i="1"/>
  <c r="E25" i="1"/>
  <c r="G25" i="1" s="1"/>
  <c r="H25" i="1" s="1"/>
  <c r="T24" i="1"/>
  <c r="Q24" i="1"/>
  <c r="K24" i="1"/>
  <c r="E24" i="1"/>
  <c r="G24" i="1" s="1"/>
  <c r="H24" i="1" s="1"/>
  <c r="T23" i="1"/>
  <c r="Q23" i="1"/>
  <c r="K23" i="1"/>
  <c r="E23" i="1"/>
  <c r="G23" i="1" s="1"/>
  <c r="H23" i="1" s="1"/>
  <c r="T22" i="1"/>
  <c r="Q22" i="1"/>
  <c r="K22" i="1"/>
  <c r="E22" i="1"/>
  <c r="G22" i="1" s="1"/>
  <c r="H22" i="1" s="1"/>
  <c r="T21" i="1"/>
  <c r="Q21" i="1"/>
  <c r="K21" i="1"/>
  <c r="E21" i="1"/>
  <c r="G21" i="1" s="1"/>
  <c r="H21" i="1" s="1"/>
  <c r="T20" i="1"/>
  <c r="Q20" i="1"/>
  <c r="K20" i="1"/>
  <c r="E20" i="1"/>
  <c r="G20" i="1" s="1"/>
  <c r="H20" i="1" s="1"/>
  <c r="T19" i="1"/>
  <c r="Q19" i="1"/>
  <c r="K19" i="1"/>
  <c r="E19" i="1"/>
  <c r="G19" i="1" s="1"/>
  <c r="H19" i="1" s="1"/>
  <c r="T18" i="1"/>
  <c r="Q18" i="1"/>
  <c r="K18" i="1"/>
  <c r="E18" i="1"/>
  <c r="G18" i="1" s="1"/>
  <c r="H18" i="1" s="1"/>
  <c r="T17" i="1"/>
  <c r="Q17" i="1"/>
  <c r="K17" i="1"/>
  <c r="E17" i="1"/>
  <c r="G17" i="1" s="1"/>
  <c r="H17" i="1" s="1"/>
  <c r="T16" i="1"/>
  <c r="Q16" i="1"/>
  <c r="K16" i="1"/>
  <c r="E16" i="1"/>
  <c r="G16" i="1" s="1"/>
  <c r="H16" i="1" s="1"/>
  <c r="T15" i="1"/>
  <c r="Q15" i="1"/>
  <c r="K15" i="1"/>
  <c r="E15" i="1"/>
  <c r="G15" i="1" s="1"/>
  <c r="H15" i="1" s="1"/>
  <c r="T14" i="1"/>
  <c r="Q14" i="1"/>
  <c r="K14" i="1"/>
  <c r="E14" i="1"/>
  <c r="G14" i="1" s="1"/>
  <c r="H14" i="1" s="1"/>
  <c r="T13" i="1"/>
  <c r="Q13" i="1"/>
  <c r="K13" i="1"/>
  <c r="E13" i="1"/>
  <c r="G13" i="1" s="1"/>
  <c r="H13" i="1" s="1"/>
  <c r="T12" i="1"/>
  <c r="Q12" i="1"/>
  <c r="K12" i="1"/>
  <c r="E12" i="1"/>
  <c r="G12" i="1" s="1"/>
  <c r="H12" i="1" s="1"/>
  <c r="T11" i="1"/>
  <c r="Q11" i="1"/>
  <c r="K11" i="1"/>
  <c r="E11" i="1"/>
  <c r="G11" i="1" s="1"/>
  <c r="H11" i="1" s="1"/>
  <c r="T10" i="1"/>
  <c r="Q10" i="1"/>
  <c r="K10" i="1"/>
  <c r="E10" i="1"/>
  <c r="G10" i="1" s="1"/>
  <c r="H10" i="1" s="1"/>
  <c r="T9" i="1"/>
  <c r="Q9" i="1"/>
  <c r="K9" i="1"/>
  <c r="E9" i="1"/>
  <c r="G9" i="1" s="1"/>
  <c r="H9" i="1" s="1"/>
  <c r="T8" i="1"/>
  <c r="Q8" i="1"/>
  <c r="K8" i="1"/>
  <c r="E8" i="1"/>
  <c r="G8" i="1" s="1"/>
  <c r="H8" i="1" s="1"/>
  <c r="T7" i="1"/>
  <c r="Q7" i="1"/>
  <c r="K7" i="1"/>
  <c r="E7" i="1"/>
  <c r="G7" i="1" s="1"/>
  <c r="H7" i="1" s="1"/>
  <c r="T6" i="1"/>
  <c r="Q6" i="1"/>
  <c r="K6" i="1"/>
  <c r="E6" i="1"/>
  <c r="G6" i="1" s="1"/>
  <c r="H6" i="1" s="1"/>
  <c r="T5" i="1"/>
  <c r="Q5" i="1"/>
  <c r="K5" i="1"/>
  <c r="E5" i="1"/>
  <c r="G5" i="1" s="1"/>
  <c r="H5" i="1" s="1"/>
  <c r="T4" i="1"/>
  <c r="Q4" i="1"/>
  <c r="K4" i="1"/>
  <c r="E4" i="1"/>
  <c r="G4" i="1" s="1"/>
  <c r="H4" i="1" s="1"/>
  <c r="T3" i="1"/>
  <c r="Q3" i="1"/>
  <c r="K3" i="1"/>
  <c r="E3" i="1"/>
  <c r="G3" i="1" s="1"/>
  <c r="H3" i="1" s="1"/>
  <c r="T2" i="1"/>
  <c r="Q2" i="1"/>
  <c r="K2" i="1"/>
  <c r="E2" i="1"/>
  <c r="G2" i="1" s="1"/>
  <c r="H2" i="1" s="1"/>
</calcChain>
</file>

<file path=xl/sharedStrings.xml><?xml version="1.0" encoding="utf-8"?>
<sst xmlns="http://schemas.openxmlformats.org/spreadsheetml/2006/main" count="49" uniqueCount="48">
  <si>
    <t>AS OF: 10/26/26</t>
  </si>
  <si>
    <t>FY 25-26 Active</t>
  </si>
  <si>
    <t>FY 26-27 Active</t>
  </si>
  <si>
    <t>FY 26-27 Goal    (PLUS 1)</t>
  </si>
  <si>
    <t xml:space="preserve">Goal  Progress  </t>
  </si>
  <si>
    <t>Current % Change in Active Members Goal                   (5% Increase)</t>
  </si>
  <si>
    <t xml:space="preserve">Goal Progress </t>
  </si>
  <si>
    <t>Difference</t>
  </si>
  <si>
    <t>Application Goal</t>
  </si>
  <si>
    <t xml:space="preserve">Application Goal Progress </t>
  </si>
  <si>
    <t>Applications Pending Enrollment</t>
  </si>
  <si>
    <t>Online Pending Applications</t>
  </si>
  <si>
    <t>FY 26-27 Retention Goal    (85.00%)</t>
  </si>
  <si>
    <t>Prior Active</t>
  </si>
  <si>
    <t>Current Retention</t>
  </si>
  <si>
    <t xml:space="preserve">Current Retention % </t>
  </si>
  <si>
    <t>Not Paid FY To Date</t>
  </si>
  <si>
    <t>Arrears Rate Goal: Less Than 10%</t>
  </si>
  <si>
    <t>Current Arrears Rate</t>
  </si>
  <si>
    <t>Milwaukee #49</t>
  </si>
  <si>
    <t>Beloit #191</t>
  </si>
  <si>
    <t>Janesville #197</t>
  </si>
  <si>
    <t>Chippewa Falls #246</t>
  </si>
  <si>
    <t>Kenosha #286</t>
  </si>
  <si>
    <t>Rice Lake #402</t>
  </si>
  <si>
    <t>Racine #437</t>
  </si>
  <si>
    <t>Sheboygan #438</t>
  </si>
  <si>
    <t>River Falls #594</t>
  </si>
  <si>
    <t>Superior #606</t>
  </si>
  <si>
    <t>Monroe #754</t>
  </si>
  <si>
    <t>Green Bay #801</t>
  </si>
  <si>
    <t>Watertown #830</t>
  </si>
  <si>
    <t>Kaukauna #953</t>
  </si>
  <si>
    <t>Saukville #1043</t>
  </si>
  <si>
    <t>Muskego #1057</t>
  </si>
  <si>
    <t>Bloomer #1077</t>
  </si>
  <si>
    <t>EKM #1238</t>
  </si>
  <si>
    <t>West Bend #1398</t>
  </si>
  <si>
    <t>Eau Claire #1408</t>
  </si>
  <si>
    <t>Clintonville #1502</t>
  </si>
  <si>
    <t>Stevens Point #1572</t>
  </si>
  <si>
    <t>Menomonie #1584</t>
  </si>
  <si>
    <t>La Crosse #1920</t>
  </si>
  <si>
    <t>Marinette #2327</t>
  </si>
  <si>
    <t>Fond du Lac #2564</t>
  </si>
  <si>
    <t>Phillips #2661</t>
  </si>
  <si>
    <t>Capital City #2724</t>
  </si>
  <si>
    <t>Association #52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</si>
</sst>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0" fontId="3" fillId="2" borderId="1" xfId="1" applyNumberFormat="1" applyFont="1" applyFill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0" fontId="4" fillId="2" borderId="1" xfId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1" fontId="5" fillId="0" borderId="1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  <xf numFmtId="10" fontId="7" fillId="4" borderId="1" xfId="1" applyNumberFormat="1" applyFont="1" applyFill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10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25">
    <dxf>
      <font>
        <color theme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OOM/LOOM%20GOALS%20-%2026.05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dge Goals - 26.05.01"/>
    </sheetNames>
    <sheetDataSet>
      <sheetData sheetId="0">
        <row r="2">
          <cell r="B2">
            <v>450</v>
          </cell>
          <cell r="I2">
            <v>41</v>
          </cell>
        </row>
        <row r="3">
          <cell r="B3">
            <v>571</v>
          </cell>
          <cell r="I3">
            <v>72</v>
          </cell>
        </row>
        <row r="4">
          <cell r="B4">
            <v>389</v>
          </cell>
          <cell r="I4">
            <v>19</v>
          </cell>
        </row>
        <row r="5">
          <cell r="B5">
            <v>252</v>
          </cell>
          <cell r="I5">
            <v>37</v>
          </cell>
        </row>
        <row r="6">
          <cell r="B6">
            <v>2153</v>
          </cell>
          <cell r="I6">
            <v>278</v>
          </cell>
        </row>
        <row r="7">
          <cell r="B7">
            <v>989</v>
          </cell>
          <cell r="I7">
            <v>187</v>
          </cell>
        </row>
        <row r="8">
          <cell r="B8">
            <v>2015</v>
          </cell>
          <cell r="I8">
            <v>307</v>
          </cell>
        </row>
        <row r="9">
          <cell r="B9">
            <v>379</v>
          </cell>
          <cell r="I9">
            <v>63</v>
          </cell>
        </row>
        <row r="10">
          <cell r="B10">
            <v>149</v>
          </cell>
          <cell r="I10">
            <v>15</v>
          </cell>
        </row>
        <row r="11">
          <cell r="B11">
            <v>341</v>
          </cell>
          <cell r="I11">
            <v>43</v>
          </cell>
        </row>
        <row r="12">
          <cell r="B12">
            <v>570</v>
          </cell>
          <cell r="I12">
            <v>25</v>
          </cell>
        </row>
        <row r="13">
          <cell r="B13">
            <v>2185</v>
          </cell>
          <cell r="I13">
            <v>412</v>
          </cell>
        </row>
        <row r="14">
          <cell r="B14">
            <v>191</v>
          </cell>
          <cell r="I14">
            <v>10</v>
          </cell>
        </row>
        <row r="15">
          <cell r="B15">
            <v>154</v>
          </cell>
          <cell r="I15">
            <v>30</v>
          </cell>
        </row>
        <row r="16">
          <cell r="B16">
            <v>174</v>
          </cell>
          <cell r="I16">
            <v>15</v>
          </cell>
        </row>
        <row r="17">
          <cell r="B17">
            <v>1497</v>
          </cell>
          <cell r="I17">
            <v>303</v>
          </cell>
        </row>
        <row r="18">
          <cell r="B18">
            <v>346</v>
          </cell>
          <cell r="I18">
            <v>74</v>
          </cell>
        </row>
        <row r="19">
          <cell r="B19">
            <v>193</v>
          </cell>
          <cell r="I19">
            <v>27</v>
          </cell>
        </row>
        <row r="20">
          <cell r="B20">
            <v>1176</v>
          </cell>
          <cell r="I20">
            <v>218</v>
          </cell>
        </row>
        <row r="21">
          <cell r="B21">
            <v>461</v>
          </cell>
          <cell r="I21">
            <v>16</v>
          </cell>
        </row>
        <row r="22">
          <cell r="B22">
            <v>158</v>
          </cell>
          <cell r="I22">
            <v>13</v>
          </cell>
        </row>
        <row r="23">
          <cell r="B23">
            <v>297</v>
          </cell>
          <cell r="I23">
            <v>31</v>
          </cell>
        </row>
        <row r="24">
          <cell r="B24">
            <v>250</v>
          </cell>
          <cell r="I24">
            <v>18</v>
          </cell>
        </row>
        <row r="25">
          <cell r="B25">
            <v>391</v>
          </cell>
          <cell r="I25">
            <v>81</v>
          </cell>
        </row>
        <row r="26">
          <cell r="B26">
            <v>1013</v>
          </cell>
          <cell r="I26">
            <v>137</v>
          </cell>
        </row>
        <row r="27">
          <cell r="B27">
            <v>33</v>
          </cell>
          <cell r="I27">
            <v>10</v>
          </cell>
        </row>
        <row r="28">
          <cell r="B28">
            <v>69</v>
          </cell>
          <cell r="I28">
            <v>20</v>
          </cell>
        </row>
        <row r="29">
          <cell r="B29">
            <v>110</v>
          </cell>
          <cell r="I29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B629-933C-423B-9419-FB08CC94A37E}">
  <dimension ref="A1:V31"/>
  <sheetViews>
    <sheetView tabSelected="1" workbookViewId="0">
      <pane ySplit="1" topLeftCell="A11" activePane="bottomLeft" state="frozen"/>
      <selection pane="bottomLeft" activeCell="I9" sqref="I9"/>
    </sheetView>
  </sheetViews>
  <sheetFormatPr defaultRowHeight="18.75" x14ac:dyDescent="0.3"/>
  <cols>
    <col min="1" max="1" width="24.85546875" style="38" bestFit="1" customWidth="1"/>
    <col min="2" max="2" width="11.85546875" style="45" hidden="1" customWidth="1"/>
    <col min="3" max="4" width="12.28515625" style="45" customWidth="1"/>
    <col min="5" max="5" width="11.5703125" style="45" customWidth="1"/>
    <col min="6" max="6" width="16.85546875" style="46" hidden="1" customWidth="1"/>
    <col min="7" max="7" width="12.5703125" style="47" hidden="1" customWidth="1"/>
    <col min="8" max="8" width="14" style="47" hidden="1" customWidth="1"/>
    <col min="9" max="9" width="15.7109375" style="48" customWidth="1"/>
    <col min="10" max="10" width="15.42578125" style="48" customWidth="1"/>
    <col min="11" max="11" width="14" style="48" customWidth="1"/>
    <col min="12" max="12" width="15.7109375" style="48" customWidth="1"/>
    <col min="13" max="13" width="15.85546875" style="48" customWidth="1"/>
    <col min="14" max="14" width="17" style="47" customWidth="1"/>
    <col min="15" max="16" width="17" style="47" hidden="1" customWidth="1"/>
    <col min="17" max="17" width="17" style="47" customWidth="1"/>
    <col min="18" max="18" width="13.140625" style="43" customWidth="1"/>
    <col min="19" max="19" width="12" style="43" customWidth="1"/>
    <col min="20" max="20" width="11.28515625" style="43" customWidth="1"/>
  </cols>
  <sheetData>
    <row r="1" spans="1:22" s="11" customFormat="1" ht="112.5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7</v>
      </c>
      <c r="L1" s="7" t="s">
        <v>10</v>
      </c>
      <c r="M1" s="7" t="s">
        <v>11</v>
      </c>
      <c r="N1" s="4" t="s">
        <v>12</v>
      </c>
      <c r="O1" s="8" t="s">
        <v>13</v>
      </c>
      <c r="P1" s="8" t="s">
        <v>14</v>
      </c>
      <c r="Q1" s="5" t="s">
        <v>15</v>
      </c>
      <c r="R1" s="9" t="s">
        <v>16</v>
      </c>
      <c r="S1" s="10" t="s">
        <v>17</v>
      </c>
      <c r="T1" s="9" t="s">
        <v>18</v>
      </c>
    </row>
    <row r="2" spans="1:22" s="23" customFormat="1" x14ac:dyDescent="0.3">
      <c r="A2" s="12" t="s">
        <v>19</v>
      </c>
      <c r="B2" s="13">
        <v>450</v>
      </c>
      <c r="C2" s="14">
        <v>434</v>
      </c>
      <c r="D2" s="15">
        <v>451</v>
      </c>
      <c r="E2" s="13">
        <f>C2-D2</f>
        <v>-17</v>
      </c>
      <c r="F2" s="16">
        <v>0.05</v>
      </c>
      <c r="G2" s="17">
        <f>E2/C2</f>
        <v>-3.9170506912442393E-2</v>
      </c>
      <c r="H2" s="17">
        <f>G2-F2</f>
        <v>-8.9170506912442396E-2</v>
      </c>
      <c r="I2" s="18">
        <v>41</v>
      </c>
      <c r="J2" s="19">
        <v>12</v>
      </c>
      <c r="K2" s="20">
        <f>J2-I2</f>
        <v>-29</v>
      </c>
      <c r="L2" s="20">
        <v>1</v>
      </c>
      <c r="M2" s="20">
        <v>1</v>
      </c>
      <c r="N2" s="21">
        <v>0.85</v>
      </c>
      <c r="O2" s="14">
        <v>450</v>
      </c>
      <c r="P2" s="14">
        <v>390</v>
      </c>
      <c r="Q2" s="17">
        <f>P2/O2</f>
        <v>0.8666666666666667</v>
      </c>
      <c r="R2" s="14">
        <v>23</v>
      </c>
      <c r="S2" s="22">
        <v>0.1</v>
      </c>
      <c r="T2" s="17">
        <f>R2/C2</f>
        <v>5.2995391705069124E-2</v>
      </c>
      <c r="U2"/>
      <c r="V2"/>
    </row>
    <row r="3" spans="1:22" s="23" customFormat="1" x14ac:dyDescent="0.3">
      <c r="A3" s="12" t="s">
        <v>20</v>
      </c>
      <c r="B3" s="13">
        <v>571</v>
      </c>
      <c r="C3" s="14">
        <v>544</v>
      </c>
      <c r="D3" s="15">
        <v>572</v>
      </c>
      <c r="E3" s="13">
        <f t="shared" ref="E3:E29" si="0">C3-D3</f>
        <v>-28</v>
      </c>
      <c r="F3" s="16">
        <v>0.05</v>
      </c>
      <c r="G3" s="17">
        <f t="shared" ref="G3:G29" si="1">E3/C3</f>
        <v>-5.1470588235294115E-2</v>
      </c>
      <c r="H3" s="17">
        <f t="shared" ref="H3:H30" si="2">G3-F3</f>
        <v>-0.10147058823529412</v>
      </c>
      <c r="I3" s="18">
        <v>72</v>
      </c>
      <c r="J3" s="19">
        <v>26</v>
      </c>
      <c r="K3" s="20">
        <f t="shared" ref="K3:K29" si="3">J3-I3</f>
        <v>-46</v>
      </c>
      <c r="L3" s="20">
        <v>0</v>
      </c>
      <c r="M3" s="20">
        <v>1</v>
      </c>
      <c r="N3" s="21">
        <v>0.85</v>
      </c>
      <c r="O3" s="14">
        <v>557</v>
      </c>
      <c r="P3" s="14">
        <v>468</v>
      </c>
      <c r="Q3" s="17">
        <f t="shared" ref="Q3:Q30" si="4">P3/O3</f>
        <v>0.84021543985637348</v>
      </c>
      <c r="R3" s="14">
        <v>42</v>
      </c>
      <c r="S3" s="22">
        <v>0.1</v>
      </c>
      <c r="T3" s="17">
        <f t="shared" ref="T3:T30" si="5">R3/C3</f>
        <v>7.720588235294118E-2</v>
      </c>
      <c r="U3"/>
      <c r="V3"/>
    </row>
    <row r="4" spans="1:22" s="23" customFormat="1" x14ac:dyDescent="0.3">
      <c r="A4" s="12" t="s">
        <v>21</v>
      </c>
      <c r="B4" s="13">
        <v>389</v>
      </c>
      <c r="C4" s="14">
        <v>363</v>
      </c>
      <c r="D4" s="15">
        <v>390</v>
      </c>
      <c r="E4" s="19">
        <f t="shared" si="0"/>
        <v>-27</v>
      </c>
      <c r="F4" s="16">
        <v>0.05</v>
      </c>
      <c r="G4" s="17">
        <f t="shared" si="1"/>
        <v>-7.43801652892562E-2</v>
      </c>
      <c r="H4" s="17">
        <f t="shared" si="2"/>
        <v>-0.1243801652892562</v>
      </c>
      <c r="I4" s="18">
        <v>19</v>
      </c>
      <c r="J4" s="19">
        <v>5</v>
      </c>
      <c r="K4" s="20">
        <f t="shared" si="3"/>
        <v>-14</v>
      </c>
      <c r="L4" s="20">
        <v>0</v>
      </c>
      <c r="M4" s="20">
        <v>0</v>
      </c>
      <c r="N4" s="21">
        <v>0.85</v>
      </c>
      <c r="O4" s="14">
        <v>382</v>
      </c>
      <c r="P4" s="14">
        <v>339</v>
      </c>
      <c r="Q4" s="17">
        <f t="shared" si="4"/>
        <v>0.88743455497382195</v>
      </c>
      <c r="R4" s="14">
        <v>28</v>
      </c>
      <c r="S4" s="22">
        <v>0.1</v>
      </c>
      <c r="T4" s="17">
        <f t="shared" si="5"/>
        <v>7.7134986225895319E-2</v>
      </c>
      <c r="U4"/>
      <c r="V4"/>
    </row>
    <row r="5" spans="1:22" s="23" customFormat="1" x14ac:dyDescent="0.3">
      <c r="A5" s="12" t="s">
        <v>22</v>
      </c>
      <c r="B5" s="13">
        <v>252</v>
      </c>
      <c r="C5" s="14">
        <v>245</v>
      </c>
      <c r="D5" s="15">
        <v>253</v>
      </c>
      <c r="E5" s="19">
        <f t="shared" si="0"/>
        <v>-8</v>
      </c>
      <c r="F5" s="16">
        <v>0.05</v>
      </c>
      <c r="G5" s="17">
        <f t="shared" si="1"/>
        <v>-3.2653061224489799E-2</v>
      </c>
      <c r="H5" s="17">
        <f t="shared" si="2"/>
        <v>-8.2653061224489802E-2</v>
      </c>
      <c r="I5" s="18">
        <v>37</v>
      </c>
      <c r="J5" s="19">
        <v>16</v>
      </c>
      <c r="K5" s="20">
        <f t="shared" si="3"/>
        <v>-21</v>
      </c>
      <c r="L5" s="20">
        <v>2</v>
      </c>
      <c r="M5" s="20">
        <v>0</v>
      </c>
      <c r="N5" s="21">
        <v>0.85</v>
      </c>
      <c r="O5" s="14">
        <v>243</v>
      </c>
      <c r="P5" s="14">
        <v>210</v>
      </c>
      <c r="Q5" s="17">
        <f t="shared" si="4"/>
        <v>0.86419753086419748</v>
      </c>
      <c r="R5" s="14">
        <v>12</v>
      </c>
      <c r="S5" s="22">
        <v>0.1</v>
      </c>
      <c r="T5" s="17">
        <f t="shared" si="5"/>
        <v>4.8979591836734691E-2</v>
      </c>
      <c r="U5"/>
      <c r="V5"/>
    </row>
    <row r="6" spans="1:22" s="23" customFormat="1" x14ac:dyDescent="0.3">
      <c r="A6" s="12" t="s">
        <v>23</v>
      </c>
      <c r="B6" s="13">
        <v>2153</v>
      </c>
      <c r="C6" s="14">
        <v>1975</v>
      </c>
      <c r="D6" s="15">
        <v>2154</v>
      </c>
      <c r="E6" s="19">
        <f t="shared" si="0"/>
        <v>-179</v>
      </c>
      <c r="F6" s="16">
        <v>0.05</v>
      </c>
      <c r="G6" s="17">
        <f t="shared" si="1"/>
        <v>-9.0632911392405063E-2</v>
      </c>
      <c r="H6" s="17">
        <f t="shared" si="2"/>
        <v>-0.14063291139240508</v>
      </c>
      <c r="I6" s="18">
        <v>278</v>
      </c>
      <c r="J6" s="19">
        <v>85</v>
      </c>
      <c r="K6" s="20">
        <f t="shared" si="3"/>
        <v>-193</v>
      </c>
      <c r="L6" s="20">
        <v>0</v>
      </c>
      <c r="M6" s="20">
        <v>0</v>
      </c>
      <c r="N6" s="21">
        <v>0.85</v>
      </c>
      <c r="O6" s="14">
        <v>2118</v>
      </c>
      <c r="P6" s="14">
        <v>1705</v>
      </c>
      <c r="Q6" s="17">
        <f t="shared" si="4"/>
        <v>0.80500472143531632</v>
      </c>
      <c r="R6" s="14">
        <v>223</v>
      </c>
      <c r="S6" s="22">
        <v>0.1</v>
      </c>
      <c r="T6" s="17">
        <f t="shared" si="5"/>
        <v>0.11291139240506329</v>
      </c>
      <c r="U6"/>
      <c r="V6"/>
    </row>
    <row r="7" spans="1:22" s="23" customFormat="1" x14ac:dyDescent="0.3">
      <c r="A7" s="12" t="s">
        <v>24</v>
      </c>
      <c r="B7" s="13">
        <v>989</v>
      </c>
      <c r="C7" s="14">
        <v>962</v>
      </c>
      <c r="D7" s="15">
        <v>990</v>
      </c>
      <c r="E7" s="19">
        <f t="shared" si="0"/>
        <v>-28</v>
      </c>
      <c r="F7" s="16">
        <v>0.05</v>
      </c>
      <c r="G7" s="17">
        <f t="shared" si="1"/>
        <v>-2.9106029106029108E-2</v>
      </c>
      <c r="H7" s="17">
        <f t="shared" si="2"/>
        <v>-7.910602910602911E-2</v>
      </c>
      <c r="I7" s="18">
        <v>187</v>
      </c>
      <c r="J7" s="19">
        <v>76</v>
      </c>
      <c r="K7" s="20">
        <f t="shared" si="3"/>
        <v>-111</v>
      </c>
      <c r="L7" s="20">
        <v>0</v>
      </c>
      <c r="M7" s="20">
        <v>0</v>
      </c>
      <c r="N7" s="21">
        <v>0.85</v>
      </c>
      <c r="O7" s="14">
        <v>952</v>
      </c>
      <c r="P7" s="14">
        <v>818</v>
      </c>
      <c r="Q7" s="17">
        <f t="shared" si="4"/>
        <v>0.85924369747899154</v>
      </c>
      <c r="R7" s="14">
        <v>93</v>
      </c>
      <c r="S7" s="22">
        <v>0.1</v>
      </c>
      <c r="T7" s="17">
        <f t="shared" si="5"/>
        <v>9.6673596673596679E-2</v>
      </c>
      <c r="U7"/>
      <c r="V7"/>
    </row>
    <row r="8" spans="1:22" s="23" customFormat="1" x14ac:dyDescent="0.3">
      <c r="A8" s="12" t="s">
        <v>25</v>
      </c>
      <c r="B8" s="13">
        <v>2015</v>
      </c>
      <c r="C8" s="14">
        <v>1927</v>
      </c>
      <c r="D8" s="15">
        <v>2016</v>
      </c>
      <c r="E8" s="19">
        <f t="shared" si="0"/>
        <v>-89</v>
      </c>
      <c r="F8" s="16">
        <v>0.05</v>
      </c>
      <c r="G8" s="17">
        <f t="shared" si="1"/>
        <v>-4.6185781006746238E-2</v>
      </c>
      <c r="H8" s="17">
        <f t="shared" si="2"/>
        <v>-9.618578100674624E-2</v>
      </c>
      <c r="I8" s="18">
        <v>307</v>
      </c>
      <c r="J8" s="19">
        <v>120</v>
      </c>
      <c r="K8" s="20">
        <f t="shared" si="3"/>
        <v>-187</v>
      </c>
      <c r="L8" s="20">
        <v>3</v>
      </c>
      <c r="M8" s="20">
        <v>3</v>
      </c>
      <c r="N8" s="21">
        <v>0.85</v>
      </c>
      <c r="O8" s="14">
        <v>1952</v>
      </c>
      <c r="P8" s="14">
        <v>1617</v>
      </c>
      <c r="Q8" s="17">
        <f t="shared" si="4"/>
        <v>0.82838114754098358</v>
      </c>
      <c r="R8" s="14">
        <v>191</v>
      </c>
      <c r="S8" s="22">
        <v>0.1</v>
      </c>
      <c r="T8" s="17">
        <f t="shared" si="5"/>
        <v>9.9117799688635183E-2</v>
      </c>
      <c r="U8"/>
      <c r="V8"/>
    </row>
    <row r="9" spans="1:22" s="23" customFormat="1" x14ac:dyDescent="0.3">
      <c r="A9" s="12" t="s">
        <v>26</v>
      </c>
      <c r="B9" s="13">
        <v>379</v>
      </c>
      <c r="C9" s="14">
        <v>347</v>
      </c>
      <c r="D9" s="15">
        <v>380</v>
      </c>
      <c r="E9" s="19">
        <f t="shared" si="0"/>
        <v>-33</v>
      </c>
      <c r="F9" s="16">
        <v>0.05</v>
      </c>
      <c r="G9" s="17">
        <f t="shared" si="1"/>
        <v>-9.5100864553314124E-2</v>
      </c>
      <c r="H9" s="17">
        <f t="shared" si="2"/>
        <v>-0.14510086455331411</v>
      </c>
      <c r="I9" s="18">
        <v>63</v>
      </c>
      <c r="J9" s="19">
        <v>16</v>
      </c>
      <c r="K9" s="20">
        <f t="shared" si="3"/>
        <v>-47</v>
      </c>
      <c r="L9" s="20">
        <v>0</v>
      </c>
      <c r="M9" s="20">
        <v>0</v>
      </c>
      <c r="N9" s="21">
        <v>0.85</v>
      </c>
      <c r="O9" s="14">
        <v>377</v>
      </c>
      <c r="P9" s="14">
        <v>297</v>
      </c>
      <c r="Q9" s="17">
        <f t="shared" si="4"/>
        <v>0.78779840848806371</v>
      </c>
      <c r="R9" s="14">
        <v>40</v>
      </c>
      <c r="S9" s="22">
        <v>0.1</v>
      </c>
      <c r="T9" s="17">
        <f t="shared" si="5"/>
        <v>0.11527377521613832</v>
      </c>
      <c r="U9"/>
      <c r="V9"/>
    </row>
    <row r="10" spans="1:22" s="23" customFormat="1" x14ac:dyDescent="0.3">
      <c r="A10" s="12" t="s">
        <v>27</v>
      </c>
      <c r="B10" s="13">
        <v>149</v>
      </c>
      <c r="C10" s="14">
        <v>138</v>
      </c>
      <c r="D10" s="15">
        <v>150</v>
      </c>
      <c r="E10" s="19">
        <f t="shared" si="0"/>
        <v>-12</v>
      </c>
      <c r="F10" s="16">
        <v>0.05</v>
      </c>
      <c r="G10" s="17">
        <f t="shared" si="1"/>
        <v>-8.6956521739130432E-2</v>
      </c>
      <c r="H10" s="17">
        <f t="shared" si="2"/>
        <v>-0.13695652173913042</v>
      </c>
      <c r="I10" s="18">
        <v>15</v>
      </c>
      <c r="J10" s="19">
        <v>2</v>
      </c>
      <c r="K10" s="24">
        <f t="shared" si="3"/>
        <v>-13</v>
      </c>
      <c r="L10" s="25">
        <v>0</v>
      </c>
      <c r="M10" s="25">
        <v>0</v>
      </c>
      <c r="N10" s="21">
        <v>0.85</v>
      </c>
      <c r="O10" s="14">
        <v>151</v>
      </c>
      <c r="P10" s="14">
        <v>128</v>
      </c>
      <c r="Q10" s="17">
        <f t="shared" si="4"/>
        <v>0.84768211920529801</v>
      </c>
      <c r="R10" s="14">
        <v>9</v>
      </c>
      <c r="S10" s="22">
        <v>0.1</v>
      </c>
      <c r="T10" s="17">
        <f t="shared" si="5"/>
        <v>6.5217391304347824E-2</v>
      </c>
      <c r="U10"/>
      <c r="V10"/>
    </row>
    <row r="11" spans="1:22" s="23" customFormat="1" x14ac:dyDescent="0.3">
      <c r="A11" s="12" t="s">
        <v>28</v>
      </c>
      <c r="B11" s="13">
        <v>341</v>
      </c>
      <c r="C11" s="14">
        <v>347</v>
      </c>
      <c r="D11" s="15">
        <v>342</v>
      </c>
      <c r="E11" s="19">
        <f t="shared" si="0"/>
        <v>5</v>
      </c>
      <c r="F11" s="16">
        <v>0.05</v>
      </c>
      <c r="G11" s="17">
        <f t="shared" si="1"/>
        <v>1.4409221902017291E-2</v>
      </c>
      <c r="H11" s="17">
        <f t="shared" si="2"/>
        <v>-3.5590778097982709E-2</v>
      </c>
      <c r="I11" s="18">
        <v>43</v>
      </c>
      <c r="J11" s="19">
        <v>33</v>
      </c>
      <c r="K11" s="20">
        <f t="shared" si="3"/>
        <v>-10</v>
      </c>
      <c r="L11" s="20">
        <v>1</v>
      </c>
      <c r="M11" s="20">
        <v>0</v>
      </c>
      <c r="N11" s="21">
        <v>0.85</v>
      </c>
      <c r="O11" s="14">
        <v>335</v>
      </c>
      <c r="P11" s="14">
        <v>281</v>
      </c>
      <c r="Q11" s="17">
        <f t="shared" si="4"/>
        <v>0.83880597014925373</v>
      </c>
      <c r="R11" s="14">
        <v>26</v>
      </c>
      <c r="S11" s="22">
        <v>0.1</v>
      </c>
      <c r="T11" s="17">
        <f t="shared" si="5"/>
        <v>7.492795389048991E-2</v>
      </c>
      <c r="U11"/>
      <c r="V11"/>
    </row>
    <row r="12" spans="1:22" s="23" customFormat="1" x14ac:dyDescent="0.3">
      <c r="A12" s="12" t="s">
        <v>29</v>
      </c>
      <c r="B12" s="13">
        <v>570</v>
      </c>
      <c r="C12" s="14">
        <v>530</v>
      </c>
      <c r="D12" s="15">
        <v>571</v>
      </c>
      <c r="E12" s="19">
        <f t="shared" si="0"/>
        <v>-41</v>
      </c>
      <c r="F12" s="16">
        <v>0.05</v>
      </c>
      <c r="G12" s="17">
        <f t="shared" si="1"/>
        <v>-7.7358490566037733E-2</v>
      </c>
      <c r="H12" s="17">
        <f t="shared" si="2"/>
        <v>-0.12735849056603774</v>
      </c>
      <c r="I12" s="18">
        <v>25</v>
      </c>
      <c r="J12" s="19">
        <v>9</v>
      </c>
      <c r="K12" s="20">
        <f t="shared" si="3"/>
        <v>-16</v>
      </c>
      <c r="L12" s="20">
        <v>1</v>
      </c>
      <c r="M12" s="20">
        <v>0</v>
      </c>
      <c r="N12" s="21">
        <v>0.85</v>
      </c>
      <c r="O12" s="14">
        <v>606</v>
      </c>
      <c r="P12" s="14">
        <v>504</v>
      </c>
      <c r="Q12" s="17">
        <f t="shared" si="4"/>
        <v>0.83168316831683164</v>
      </c>
      <c r="R12" s="14">
        <v>40</v>
      </c>
      <c r="S12" s="22">
        <v>0.1</v>
      </c>
      <c r="T12" s="17">
        <f t="shared" si="5"/>
        <v>7.5471698113207544E-2</v>
      </c>
      <c r="U12"/>
      <c r="V12"/>
    </row>
    <row r="13" spans="1:22" s="23" customFormat="1" x14ac:dyDescent="0.3">
      <c r="A13" s="12" t="s">
        <v>30</v>
      </c>
      <c r="B13" s="13">
        <v>2185</v>
      </c>
      <c r="C13" s="14">
        <v>2168</v>
      </c>
      <c r="D13" s="15">
        <v>2186</v>
      </c>
      <c r="E13" s="19">
        <f t="shared" si="0"/>
        <v>-18</v>
      </c>
      <c r="F13" s="16">
        <v>0.05</v>
      </c>
      <c r="G13" s="17">
        <f t="shared" si="1"/>
        <v>-8.3025830258302586E-3</v>
      </c>
      <c r="H13" s="17">
        <f t="shared" si="2"/>
        <v>-5.830258302583026E-2</v>
      </c>
      <c r="I13" s="18">
        <v>412</v>
      </c>
      <c r="J13" s="19">
        <v>217</v>
      </c>
      <c r="K13" s="20">
        <f t="shared" si="3"/>
        <v>-195</v>
      </c>
      <c r="L13" s="20">
        <v>4</v>
      </c>
      <c r="M13" s="20">
        <v>0</v>
      </c>
      <c r="N13" s="21">
        <v>0.85</v>
      </c>
      <c r="O13" s="14">
        <v>2021</v>
      </c>
      <c r="P13" s="14">
        <v>1697</v>
      </c>
      <c r="Q13" s="17">
        <f t="shared" si="4"/>
        <v>0.83968332508659083</v>
      </c>
      <c r="R13" s="14">
        <v>200</v>
      </c>
      <c r="S13" s="22">
        <v>0.1</v>
      </c>
      <c r="T13" s="17">
        <f t="shared" si="5"/>
        <v>9.2250922509225092E-2</v>
      </c>
      <c r="U13"/>
      <c r="V13"/>
    </row>
    <row r="14" spans="1:22" s="23" customFormat="1" x14ac:dyDescent="0.3">
      <c r="A14" s="12" t="s">
        <v>31</v>
      </c>
      <c r="B14" s="13">
        <v>191</v>
      </c>
      <c r="C14" s="14">
        <v>183</v>
      </c>
      <c r="D14" s="15">
        <v>192</v>
      </c>
      <c r="E14" s="26">
        <f t="shared" si="0"/>
        <v>-9</v>
      </c>
      <c r="F14" s="16">
        <v>0.05</v>
      </c>
      <c r="G14" s="17">
        <f t="shared" si="1"/>
        <v>-4.9180327868852458E-2</v>
      </c>
      <c r="H14" s="17">
        <f t="shared" si="2"/>
        <v>-9.9180327868852461E-2</v>
      </c>
      <c r="I14" s="18">
        <v>10</v>
      </c>
      <c r="J14" s="19">
        <v>2</v>
      </c>
      <c r="K14" s="24">
        <f t="shared" si="3"/>
        <v>-8</v>
      </c>
      <c r="L14" s="25">
        <v>0</v>
      </c>
      <c r="M14" s="25">
        <v>0</v>
      </c>
      <c r="N14" s="21">
        <v>0.85</v>
      </c>
      <c r="O14" s="14">
        <v>185</v>
      </c>
      <c r="P14" s="14">
        <v>170</v>
      </c>
      <c r="Q14" s="17">
        <f t="shared" si="4"/>
        <v>0.91891891891891897</v>
      </c>
      <c r="R14" s="14">
        <v>13</v>
      </c>
      <c r="S14" s="22">
        <v>0.1</v>
      </c>
      <c r="T14" s="17">
        <f t="shared" si="5"/>
        <v>7.1038251366120214E-2</v>
      </c>
      <c r="U14"/>
      <c r="V14"/>
    </row>
    <row r="15" spans="1:22" s="23" customFormat="1" x14ac:dyDescent="0.3">
      <c r="A15" s="12" t="s">
        <v>32</v>
      </c>
      <c r="B15" s="13">
        <v>154</v>
      </c>
      <c r="C15" s="14">
        <v>160</v>
      </c>
      <c r="D15" s="15">
        <v>155</v>
      </c>
      <c r="E15" s="19">
        <f t="shared" si="0"/>
        <v>5</v>
      </c>
      <c r="F15" s="16">
        <v>0.05</v>
      </c>
      <c r="G15" s="17">
        <f t="shared" si="1"/>
        <v>3.125E-2</v>
      </c>
      <c r="H15" s="17">
        <f t="shared" si="2"/>
        <v>-1.8750000000000003E-2</v>
      </c>
      <c r="I15" s="18">
        <v>30</v>
      </c>
      <c r="J15" s="19">
        <v>15</v>
      </c>
      <c r="K15" s="20">
        <f t="shared" si="3"/>
        <v>-15</v>
      </c>
      <c r="L15" s="20">
        <v>0</v>
      </c>
      <c r="M15" s="20">
        <v>0</v>
      </c>
      <c r="N15" s="21">
        <v>0.85</v>
      </c>
      <c r="O15" s="14">
        <v>147</v>
      </c>
      <c r="P15" s="14">
        <v>123</v>
      </c>
      <c r="Q15" s="17">
        <f t="shared" si="4"/>
        <v>0.83673469387755106</v>
      </c>
      <c r="R15" s="14">
        <v>7</v>
      </c>
      <c r="S15" s="22">
        <v>0.1</v>
      </c>
      <c r="T15" s="17">
        <f t="shared" si="5"/>
        <v>4.3749999999999997E-2</v>
      </c>
      <c r="U15"/>
      <c r="V15"/>
    </row>
    <row r="16" spans="1:22" s="23" customFormat="1" x14ac:dyDescent="0.3">
      <c r="A16" s="12" t="s">
        <v>33</v>
      </c>
      <c r="B16" s="13">
        <v>174</v>
      </c>
      <c r="C16" s="14">
        <v>164</v>
      </c>
      <c r="D16" s="15">
        <v>175</v>
      </c>
      <c r="E16" s="19">
        <f t="shared" si="0"/>
        <v>-11</v>
      </c>
      <c r="F16" s="16">
        <v>0.05</v>
      </c>
      <c r="G16" s="17">
        <f t="shared" si="1"/>
        <v>-6.7073170731707321E-2</v>
      </c>
      <c r="H16" s="17">
        <f t="shared" si="2"/>
        <v>-0.11707317073170732</v>
      </c>
      <c r="I16" s="18">
        <v>15</v>
      </c>
      <c r="J16" s="19">
        <v>6</v>
      </c>
      <c r="K16" s="20">
        <f t="shared" si="3"/>
        <v>-9</v>
      </c>
      <c r="L16" s="20">
        <v>0</v>
      </c>
      <c r="M16" s="20">
        <v>0</v>
      </c>
      <c r="N16" s="21">
        <v>0.85</v>
      </c>
      <c r="O16" s="14">
        <v>167</v>
      </c>
      <c r="P16" s="14">
        <v>148</v>
      </c>
      <c r="Q16" s="17">
        <f t="shared" si="4"/>
        <v>0.88622754491017963</v>
      </c>
      <c r="R16" s="14">
        <v>14</v>
      </c>
      <c r="S16" s="22">
        <v>0.1</v>
      </c>
      <c r="T16" s="17">
        <f t="shared" si="5"/>
        <v>8.5365853658536592E-2</v>
      </c>
      <c r="U16"/>
      <c r="V16"/>
    </row>
    <row r="17" spans="1:22" s="23" customFormat="1" x14ac:dyDescent="0.3">
      <c r="A17" s="12" t="s">
        <v>34</v>
      </c>
      <c r="B17" s="13">
        <v>1497</v>
      </c>
      <c r="C17" s="14">
        <v>1423</v>
      </c>
      <c r="D17" s="15">
        <v>1498</v>
      </c>
      <c r="E17" s="19">
        <f t="shared" si="0"/>
        <v>-75</v>
      </c>
      <c r="F17" s="16">
        <v>0.05</v>
      </c>
      <c r="G17" s="17">
        <f t="shared" si="1"/>
        <v>-5.270555165144062E-2</v>
      </c>
      <c r="H17" s="17">
        <f t="shared" si="2"/>
        <v>-0.10270555165144063</v>
      </c>
      <c r="I17" s="18">
        <v>303</v>
      </c>
      <c r="J17" s="19">
        <v>109</v>
      </c>
      <c r="K17" s="20">
        <f t="shared" si="3"/>
        <v>-194</v>
      </c>
      <c r="L17" s="20">
        <v>4</v>
      </c>
      <c r="M17" s="20">
        <v>2</v>
      </c>
      <c r="N17" s="21">
        <v>0.85</v>
      </c>
      <c r="O17" s="14">
        <v>1360</v>
      </c>
      <c r="P17" s="14">
        <v>1123</v>
      </c>
      <c r="Q17" s="17">
        <f t="shared" si="4"/>
        <v>0.82573529411764701</v>
      </c>
      <c r="R17" s="14">
        <v>166</v>
      </c>
      <c r="S17" s="22">
        <v>0.1</v>
      </c>
      <c r="T17" s="17">
        <f t="shared" si="5"/>
        <v>0.11665495432185524</v>
      </c>
      <c r="U17"/>
      <c r="V17"/>
    </row>
    <row r="18" spans="1:22" s="23" customFormat="1" x14ac:dyDescent="0.3">
      <c r="A18" s="12" t="s">
        <v>35</v>
      </c>
      <c r="B18" s="13">
        <v>346</v>
      </c>
      <c r="C18" s="14">
        <v>325</v>
      </c>
      <c r="D18" s="15">
        <v>347</v>
      </c>
      <c r="E18" s="19">
        <f t="shared" si="0"/>
        <v>-22</v>
      </c>
      <c r="F18" s="16">
        <v>0.05</v>
      </c>
      <c r="G18" s="17">
        <f t="shared" si="1"/>
        <v>-6.7692307692307691E-2</v>
      </c>
      <c r="H18" s="17">
        <f t="shared" si="2"/>
        <v>-0.11769230769230769</v>
      </c>
      <c r="I18" s="18">
        <v>74</v>
      </c>
      <c r="J18" s="19">
        <v>31</v>
      </c>
      <c r="K18" s="20">
        <f t="shared" si="3"/>
        <v>-43</v>
      </c>
      <c r="L18" s="20">
        <v>0</v>
      </c>
      <c r="M18" s="20">
        <v>0</v>
      </c>
      <c r="N18" s="21">
        <v>0.85</v>
      </c>
      <c r="O18" s="14">
        <v>331</v>
      </c>
      <c r="P18" s="14">
        <v>260</v>
      </c>
      <c r="Q18" s="17">
        <f t="shared" si="4"/>
        <v>0.78549848942598188</v>
      </c>
      <c r="R18" s="14">
        <v>47</v>
      </c>
      <c r="S18" s="22">
        <v>0.1</v>
      </c>
      <c r="T18" s="17">
        <f t="shared" si="5"/>
        <v>0.14461538461538462</v>
      </c>
      <c r="U18"/>
      <c r="V18"/>
    </row>
    <row r="19" spans="1:22" s="23" customFormat="1" x14ac:dyDescent="0.3">
      <c r="A19" s="12" t="s">
        <v>36</v>
      </c>
      <c r="B19" s="13">
        <v>193</v>
      </c>
      <c r="C19" s="14">
        <v>186</v>
      </c>
      <c r="D19" s="15">
        <v>194</v>
      </c>
      <c r="E19" s="19">
        <f t="shared" si="0"/>
        <v>-8</v>
      </c>
      <c r="F19" s="16">
        <v>0.05</v>
      </c>
      <c r="G19" s="17">
        <f t="shared" si="1"/>
        <v>-4.3010752688172046E-2</v>
      </c>
      <c r="H19" s="17">
        <f t="shared" si="2"/>
        <v>-9.3010752688172049E-2</v>
      </c>
      <c r="I19" s="18">
        <v>27</v>
      </c>
      <c r="J19" s="19">
        <v>19</v>
      </c>
      <c r="K19" s="20">
        <f t="shared" si="3"/>
        <v>-8</v>
      </c>
      <c r="L19" s="20">
        <v>0</v>
      </c>
      <c r="M19" s="20">
        <v>0</v>
      </c>
      <c r="N19" s="21">
        <v>0.85</v>
      </c>
      <c r="O19" s="14">
        <v>196</v>
      </c>
      <c r="P19" s="14">
        <v>155</v>
      </c>
      <c r="Q19" s="17">
        <f t="shared" si="4"/>
        <v>0.79081632653061229</v>
      </c>
      <c r="R19" s="14">
        <v>31</v>
      </c>
      <c r="S19" s="22">
        <v>0.1</v>
      </c>
      <c r="T19" s="17">
        <f t="shared" si="5"/>
        <v>0.16666666666666666</v>
      </c>
      <c r="U19"/>
      <c r="V19"/>
    </row>
    <row r="20" spans="1:22" s="23" customFormat="1" x14ac:dyDescent="0.3">
      <c r="A20" s="12" t="s">
        <v>37</v>
      </c>
      <c r="B20" s="13">
        <v>1176</v>
      </c>
      <c r="C20" s="14">
        <v>1206</v>
      </c>
      <c r="D20" s="15">
        <v>1177</v>
      </c>
      <c r="E20" s="19">
        <f t="shared" si="0"/>
        <v>29</v>
      </c>
      <c r="F20" s="16">
        <v>0.05</v>
      </c>
      <c r="G20" s="17">
        <f t="shared" si="1"/>
        <v>2.404643449419569E-2</v>
      </c>
      <c r="H20" s="17">
        <f t="shared" si="2"/>
        <v>-2.5953565505804313E-2</v>
      </c>
      <c r="I20" s="18">
        <v>218</v>
      </c>
      <c r="J20" s="19">
        <v>92</v>
      </c>
      <c r="K20" s="20">
        <f t="shared" si="3"/>
        <v>-126</v>
      </c>
      <c r="L20" s="20">
        <v>5</v>
      </c>
      <c r="M20" s="20">
        <v>0</v>
      </c>
      <c r="N20" s="21">
        <v>0.85</v>
      </c>
      <c r="O20" s="14">
        <v>1073</v>
      </c>
      <c r="P20" s="14">
        <v>957</v>
      </c>
      <c r="Q20" s="17">
        <f t="shared" si="4"/>
        <v>0.89189189189189189</v>
      </c>
      <c r="R20" s="14">
        <v>64</v>
      </c>
      <c r="S20" s="22">
        <v>0.1</v>
      </c>
      <c r="T20" s="17">
        <f t="shared" si="5"/>
        <v>5.306799336650083E-2</v>
      </c>
      <c r="U20"/>
      <c r="V20"/>
    </row>
    <row r="21" spans="1:22" s="23" customFormat="1" x14ac:dyDescent="0.3">
      <c r="A21" s="12" t="s">
        <v>38</v>
      </c>
      <c r="B21" s="13">
        <v>461</v>
      </c>
      <c r="C21" s="14">
        <v>434</v>
      </c>
      <c r="D21" s="15">
        <v>462</v>
      </c>
      <c r="E21" s="19">
        <f t="shared" si="0"/>
        <v>-28</v>
      </c>
      <c r="F21" s="16">
        <v>0.05</v>
      </c>
      <c r="G21" s="17">
        <f t="shared" si="1"/>
        <v>-6.4516129032258063E-2</v>
      </c>
      <c r="H21" s="17">
        <f t="shared" si="2"/>
        <v>-0.11451612903225807</v>
      </c>
      <c r="I21" s="18">
        <v>16</v>
      </c>
      <c r="J21" s="19">
        <v>14</v>
      </c>
      <c r="K21" s="20">
        <f t="shared" si="3"/>
        <v>-2</v>
      </c>
      <c r="L21" s="20">
        <v>0</v>
      </c>
      <c r="M21" s="20">
        <v>0</v>
      </c>
      <c r="N21" s="21">
        <v>0.85</v>
      </c>
      <c r="O21" s="14">
        <v>455</v>
      </c>
      <c r="P21" s="14">
        <v>396</v>
      </c>
      <c r="Q21" s="17">
        <f t="shared" si="4"/>
        <v>0.87032967032967035</v>
      </c>
      <c r="R21" s="14">
        <v>33</v>
      </c>
      <c r="S21" s="22">
        <v>0.1</v>
      </c>
      <c r="T21" s="17">
        <f t="shared" si="5"/>
        <v>7.6036866359447008E-2</v>
      </c>
      <c r="U21"/>
      <c r="V21"/>
    </row>
    <row r="22" spans="1:22" s="23" customFormat="1" x14ac:dyDescent="0.3">
      <c r="A22" s="12" t="s">
        <v>39</v>
      </c>
      <c r="B22" s="13">
        <v>158</v>
      </c>
      <c r="C22" s="14">
        <v>134</v>
      </c>
      <c r="D22" s="15">
        <v>159</v>
      </c>
      <c r="E22" s="19">
        <f t="shared" si="0"/>
        <v>-25</v>
      </c>
      <c r="F22" s="16">
        <v>0.05</v>
      </c>
      <c r="G22" s="17">
        <f t="shared" si="1"/>
        <v>-0.18656716417910449</v>
      </c>
      <c r="H22" s="17">
        <f t="shared" si="2"/>
        <v>-0.23656716417910451</v>
      </c>
      <c r="I22" s="18">
        <v>13</v>
      </c>
      <c r="J22" s="19">
        <v>3</v>
      </c>
      <c r="K22" s="20">
        <f t="shared" si="3"/>
        <v>-10</v>
      </c>
      <c r="L22" s="20">
        <v>1</v>
      </c>
      <c r="M22" s="20">
        <v>0</v>
      </c>
      <c r="N22" s="21">
        <v>0.85</v>
      </c>
      <c r="O22" s="14">
        <v>136</v>
      </c>
      <c r="P22" s="14">
        <v>118</v>
      </c>
      <c r="Q22" s="17">
        <f t="shared" si="4"/>
        <v>0.86764705882352944</v>
      </c>
      <c r="R22" s="14">
        <v>23</v>
      </c>
      <c r="S22" s="22">
        <v>0.1</v>
      </c>
      <c r="T22" s="17">
        <f t="shared" si="5"/>
        <v>0.17164179104477612</v>
      </c>
      <c r="U22"/>
      <c r="V22"/>
    </row>
    <row r="23" spans="1:22" s="23" customFormat="1" x14ac:dyDescent="0.3">
      <c r="A23" s="12" t="s">
        <v>40</v>
      </c>
      <c r="B23" s="13">
        <v>297</v>
      </c>
      <c r="C23" s="14">
        <v>293</v>
      </c>
      <c r="D23" s="15">
        <v>298</v>
      </c>
      <c r="E23" s="19">
        <f t="shared" si="0"/>
        <v>-5</v>
      </c>
      <c r="F23" s="16">
        <v>0.05</v>
      </c>
      <c r="G23" s="17">
        <f t="shared" si="1"/>
        <v>-1.7064846416382253E-2</v>
      </c>
      <c r="H23" s="17">
        <f t="shared" si="2"/>
        <v>-6.7064846416382259E-2</v>
      </c>
      <c r="I23" s="18">
        <v>31</v>
      </c>
      <c r="J23" s="19">
        <v>21</v>
      </c>
      <c r="K23" s="20">
        <f t="shared" si="3"/>
        <v>-10</v>
      </c>
      <c r="L23" s="20">
        <v>0</v>
      </c>
      <c r="M23" s="20">
        <v>0</v>
      </c>
      <c r="N23" s="21">
        <v>0.85</v>
      </c>
      <c r="O23" s="14">
        <v>297</v>
      </c>
      <c r="P23" s="14">
        <v>249</v>
      </c>
      <c r="Q23" s="17">
        <f t="shared" si="4"/>
        <v>0.83838383838383834</v>
      </c>
      <c r="R23" s="14">
        <v>27</v>
      </c>
      <c r="S23" s="22">
        <v>0.1</v>
      </c>
      <c r="T23" s="17">
        <f t="shared" si="5"/>
        <v>9.2150170648464161E-2</v>
      </c>
      <c r="U23"/>
      <c r="V23"/>
    </row>
    <row r="24" spans="1:22" s="23" customFormat="1" x14ac:dyDescent="0.3">
      <c r="A24" s="12" t="s">
        <v>41</v>
      </c>
      <c r="B24" s="13">
        <v>250</v>
      </c>
      <c r="C24" s="14">
        <v>236</v>
      </c>
      <c r="D24" s="15">
        <v>251</v>
      </c>
      <c r="E24" s="19">
        <f t="shared" si="0"/>
        <v>-15</v>
      </c>
      <c r="F24" s="16">
        <v>0.05</v>
      </c>
      <c r="G24" s="17">
        <f t="shared" si="1"/>
        <v>-6.3559322033898302E-2</v>
      </c>
      <c r="H24" s="17">
        <f t="shared" si="2"/>
        <v>-0.11355932203389831</v>
      </c>
      <c r="I24" s="18">
        <v>18</v>
      </c>
      <c r="J24" s="19">
        <v>19</v>
      </c>
      <c r="K24" s="20">
        <f t="shared" si="3"/>
        <v>1</v>
      </c>
      <c r="L24" s="20">
        <v>4</v>
      </c>
      <c r="M24" s="20">
        <v>0</v>
      </c>
      <c r="N24" s="21">
        <v>0.85</v>
      </c>
      <c r="O24" s="14">
        <v>237</v>
      </c>
      <c r="P24" s="14">
        <v>205</v>
      </c>
      <c r="Q24" s="17">
        <f t="shared" si="4"/>
        <v>0.86497890295358648</v>
      </c>
      <c r="R24" s="14">
        <v>20</v>
      </c>
      <c r="S24" s="22">
        <v>0.1</v>
      </c>
      <c r="T24" s="17">
        <f t="shared" si="5"/>
        <v>8.4745762711864403E-2</v>
      </c>
      <c r="U24"/>
      <c r="V24"/>
    </row>
    <row r="25" spans="1:22" s="23" customFormat="1" x14ac:dyDescent="0.3">
      <c r="A25" s="12" t="s">
        <v>42</v>
      </c>
      <c r="B25" s="13">
        <v>391</v>
      </c>
      <c r="C25" s="14">
        <v>375</v>
      </c>
      <c r="D25" s="15">
        <v>392</v>
      </c>
      <c r="E25" s="19">
        <f t="shared" si="0"/>
        <v>-17</v>
      </c>
      <c r="F25" s="16">
        <v>0.05</v>
      </c>
      <c r="G25" s="17">
        <f t="shared" si="1"/>
        <v>-4.5333333333333337E-2</v>
      </c>
      <c r="H25" s="17">
        <f t="shared" si="2"/>
        <v>-9.5333333333333339E-2</v>
      </c>
      <c r="I25" s="18">
        <v>81</v>
      </c>
      <c r="J25" s="19">
        <v>24</v>
      </c>
      <c r="K25" s="20">
        <f t="shared" si="3"/>
        <v>-57</v>
      </c>
      <c r="L25" s="20">
        <v>1</v>
      </c>
      <c r="M25" s="20">
        <v>0</v>
      </c>
      <c r="N25" s="21">
        <v>0.85</v>
      </c>
      <c r="O25" s="14">
        <v>362</v>
      </c>
      <c r="P25" s="14">
        <v>306</v>
      </c>
      <c r="Q25" s="17">
        <f t="shared" si="4"/>
        <v>0.84530386740331487</v>
      </c>
      <c r="R25" s="14">
        <v>32</v>
      </c>
      <c r="S25" s="22">
        <v>0.1</v>
      </c>
      <c r="T25" s="17">
        <f t="shared" si="5"/>
        <v>8.533333333333333E-2</v>
      </c>
      <c r="U25"/>
      <c r="V25"/>
    </row>
    <row r="26" spans="1:22" s="23" customFormat="1" x14ac:dyDescent="0.3">
      <c r="A26" s="12" t="s">
        <v>43</v>
      </c>
      <c r="B26" s="13">
        <v>1013</v>
      </c>
      <c r="C26" s="14">
        <v>972</v>
      </c>
      <c r="D26" s="15">
        <v>1014</v>
      </c>
      <c r="E26" s="19">
        <f t="shared" si="0"/>
        <v>-42</v>
      </c>
      <c r="F26" s="16">
        <v>0.05</v>
      </c>
      <c r="G26" s="17">
        <f t="shared" si="1"/>
        <v>-4.3209876543209874E-2</v>
      </c>
      <c r="H26" s="17">
        <f t="shared" si="2"/>
        <v>-9.3209876543209877E-2</v>
      </c>
      <c r="I26" s="18">
        <v>137</v>
      </c>
      <c r="J26" s="19">
        <v>64</v>
      </c>
      <c r="K26" s="20">
        <f t="shared" si="3"/>
        <v>-73</v>
      </c>
      <c r="L26" s="20">
        <v>1</v>
      </c>
      <c r="M26" s="20">
        <v>0</v>
      </c>
      <c r="N26" s="21">
        <v>0.85</v>
      </c>
      <c r="O26" s="14">
        <v>988</v>
      </c>
      <c r="P26" s="14">
        <v>853</v>
      </c>
      <c r="Q26" s="17">
        <f t="shared" si="4"/>
        <v>0.86336032388663964</v>
      </c>
      <c r="R26" s="14">
        <v>105</v>
      </c>
      <c r="S26" s="22">
        <v>0.1</v>
      </c>
      <c r="T26" s="17">
        <f t="shared" si="5"/>
        <v>0.10802469135802469</v>
      </c>
      <c r="U26"/>
      <c r="V26"/>
    </row>
    <row r="27" spans="1:22" s="23" customFormat="1" x14ac:dyDescent="0.3">
      <c r="A27" s="12" t="s">
        <v>44</v>
      </c>
      <c r="B27" s="13">
        <v>33</v>
      </c>
      <c r="C27" s="14">
        <v>30</v>
      </c>
      <c r="D27" s="15">
        <v>34</v>
      </c>
      <c r="E27" s="19">
        <f t="shared" si="0"/>
        <v>-4</v>
      </c>
      <c r="F27" s="16">
        <v>0.05</v>
      </c>
      <c r="G27" s="17">
        <f t="shared" si="1"/>
        <v>-0.13333333333333333</v>
      </c>
      <c r="H27" s="17">
        <f t="shared" si="2"/>
        <v>-0.18333333333333335</v>
      </c>
      <c r="I27" s="18">
        <v>10</v>
      </c>
      <c r="J27" s="19">
        <v>2</v>
      </c>
      <c r="K27" s="20">
        <f t="shared" si="3"/>
        <v>-8</v>
      </c>
      <c r="L27" s="20">
        <v>1</v>
      </c>
      <c r="M27" s="20">
        <v>0</v>
      </c>
      <c r="N27" s="21">
        <v>0.85</v>
      </c>
      <c r="O27" s="14">
        <v>27</v>
      </c>
      <c r="P27" s="14">
        <v>25</v>
      </c>
      <c r="Q27" s="17">
        <f t="shared" si="4"/>
        <v>0.92592592592592593</v>
      </c>
      <c r="R27" s="14">
        <v>3</v>
      </c>
      <c r="S27" s="22">
        <v>0.1</v>
      </c>
      <c r="T27" s="21">
        <f t="shared" si="5"/>
        <v>0.1</v>
      </c>
      <c r="U27"/>
      <c r="V27"/>
    </row>
    <row r="28" spans="1:22" s="23" customFormat="1" x14ac:dyDescent="0.3">
      <c r="A28" s="12" t="s">
        <v>45</v>
      </c>
      <c r="B28" s="13">
        <v>69</v>
      </c>
      <c r="C28" s="14">
        <v>51</v>
      </c>
      <c r="D28" s="15">
        <v>70</v>
      </c>
      <c r="E28" s="19">
        <f t="shared" si="0"/>
        <v>-19</v>
      </c>
      <c r="F28" s="16">
        <v>0.05</v>
      </c>
      <c r="G28" s="17">
        <f t="shared" si="1"/>
        <v>-0.37254901960784315</v>
      </c>
      <c r="H28" s="17">
        <f t="shared" si="2"/>
        <v>-0.42254901960784313</v>
      </c>
      <c r="I28" s="18">
        <v>20</v>
      </c>
      <c r="J28" s="19">
        <v>4</v>
      </c>
      <c r="K28" s="20">
        <f t="shared" si="3"/>
        <v>-16</v>
      </c>
      <c r="L28" s="20">
        <v>0</v>
      </c>
      <c r="M28" s="20">
        <v>0</v>
      </c>
      <c r="N28" s="21">
        <v>0.85</v>
      </c>
      <c r="O28" s="14">
        <v>66</v>
      </c>
      <c r="P28" s="14">
        <v>42</v>
      </c>
      <c r="Q28" s="17">
        <f t="shared" si="4"/>
        <v>0.63636363636363635</v>
      </c>
      <c r="R28" s="14">
        <v>18</v>
      </c>
      <c r="S28" s="22">
        <v>0.1</v>
      </c>
      <c r="T28" s="17">
        <f t="shared" si="5"/>
        <v>0.35294117647058826</v>
      </c>
      <c r="U28"/>
      <c r="V28"/>
    </row>
    <row r="29" spans="1:22" s="23" customFormat="1" x14ac:dyDescent="0.3">
      <c r="A29" s="12" t="s">
        <v>46</v>
      </c>
      <c r="B29" s="13">
        <v>110</v>
      </c>
      <c r="C29" s="14">
        <v>108</v>
      </c>
      <c r="D29" s="15">
        <v>110</v>
      </c>
      <c r="E29" s="19">
        <f t="shared" si="0"/>
        <v>-2</v>
      </c>
      <c r="F29" s="16">
        <v>0.05</v>
      </c>
      <c r="G29" s="17">
        <f t="shared" si="1"/>
        <v>-1.8518518518518517E-2</v>
      </c>
      <c r="H29" s="17">
        <f t="shared" si="2"/>
        <v>-6.851851851851852E-2</v>
      </c>
      <c r="I29" s="18">
        <v>10</v>
      </c>
      <c r="J29" s="19">
        <v>2</v>
      </c>
      <c r="K29" s="24">
        <f t="shared" si="3"/>
        <v>-8</v>
      </c>
      <c r="L29" s="25">
        <v>0</v>
      </c>
      <c r="M29" s="25">
        <v>0</v>
      </c>
      <c r="N29" s="21">
        <v>0.85</v>
      </c>
      <c r="O29" s="14">
        <v>108</v>
      </c>
      <c r="P29" s="14">
        <v>101</v>
      </c>
      <c r="Q29" s="17">
        <f t="shared" si="4"/>
        <v>0.93518518518518523</v>
      </c>
      <c r="R29" s="14">
        <v>2</v>
      </c>
      <c r="S29" s="22">
        <v>0.1</v>
      </c>
      <c r="T29" s="17">
        <f t="shared" si="5"/>
        <v>1.8518518518518517E-2</v>
      </c>
      <c r="U29"/>
      <c r="V29"/>
    </row>
    <row r="30" spans="1:22" s="23" customFormat="1" x14ac:dyDescent="0.3">
      <c r="A30" s="27" t="s">
        <v>47</v>
      </c>
      <c r="B30" s="28">
        <f>SUM('[1]Lodge Goals - 26.05.01'!B2:B29)</f>
        <v>16956</v>
      </c>
      <c r="C30" s="28">
        <v>16519</v>
      </c>
      <c r="D30" s="29">
        <v>16957</v>
      </c>
      <c r="E30" s="30">
        <f>C30-D30</f>
        <v>-438</v>
      </c>
      <c r="F30" s="31">
        <v>0.05</v>
      </c>
      <c r="G30" s="32">
        <f>E30/C30</f>
        <v>-2.6514922210787578E-2</v>
      </c>
      <c r="H30" s="33">
        <f t="shared" si="2"/>
        <v>-7.6514922210787581E-2</v>
      </c>
      <c r="I30" s="34">
        <f>SUM('[1]Lodge Goals - 26.05.01'!I2:I29)</f>
        <v>2512</v>
      </c>
      <c r="J30" s="35">
        <v>424</v>
      </c>
      <c r="K30" s="35">
        <f>J30-I30</f>
        <v>-2088</v>
      </c>
      <c r="L30" s="35">
        <f>SUM(L2:L29)</f>
        <v>29</v>
      </c>
      <c r="M30" s="35">
        <f>SUM(M2:M29)</f>
        <v>7</v>
      </c>
      <c r="N30" s="36">
        <v>0.85</v>
      </c>
      <c r="O30" s="19">
        <f>SUM(O2:O29)</f>
        <v>16279</v>
      </c>
      <c r="P30" s="19">
        <f>SUM(P2:P29)</f>
        <v>13685</v>
      </c>
      <c r="Q30" s="37">
        <f t="shared" si="4"/>
        <v>0.84065360280115486</v>
      </c>
      <c r="R30" s="19">
        <f>SUM(R2:R29)</f>
        <v>1532</v>
      </c>
      <c r="S30" s="22">
        <v>0.1</v>
      </c>
      <c r="T30" s="17">
        <f t="shared" si="5"/>
        <v>9.2741691385677102E-2</v>
      </c>
      <c r="U30"/>
      <c r="V30"/>
    </row>
    <row r="31" spans="1:22" s="44" customFormat="1" x14ac:dyDescent="0.3">
      <c r="A31" s="38"/>
      <c r="B31" s="39"/>
      <c r="C31" s="39"/>
      <c r="D31" s="39"/>
      <c r="E31" s="39"/>
      <c r="F31" s="40"/>
      <c r="G31" s="41"/>
      <c r="H31" s="41"/>
      <c r="I31" s="42"/>
      <c r="J31" s="42"/>
      <c r="K31" s="42"/>
      <c r="L31" s="42"/>
      <c r="M31" s="42"/>
      <c r="N31" s="41"/>
      <c r="O31" s="23"/>
      <c r="P31" s="23"/>
      <c r="Q31" s="41"/>
      <c r="R31" s="23"/>
      <c r="S31" s="43"/>
      <c r="T31" s="43"/>
      <c r="U31"/>
      <c r="V31"/>
    </row>
  </sheetData>
  <conditionalFormatting sqref="E2:E29">
    <cfRule type="cellIs" dxfId="24" priority="23" operator="lessThan">
      <formula>-0.9</formula>
    </cfRule>
    <cfRule type="cellIs" dxfId="23" priority="24" operator="greaterThan">
      <formula>0</formula>
    </cfRule>
    <cfRule type="cellIs" dxfId="22" priority="25" operator="greaterThan">
      <formula>0</formula>
    </cfRule>
  </conditionalFormatting>
  <conditionalFormatting sqref="G2:G29">
    <cfRule type="cellIs" dxfId="21" priority="21" operator="lessThan">
      <formula>0.0498</formula>
    </cfRule>
    <cfRule type="cellIs" dxfId="20" priority="22" operator="greaterThan">
      <formula>0.0499</formula>
    </cfRule>
  </conditionalFormatting>
  <conditionalFormatting sqref="K2:M29">
    <cfRule type="cellIs" dxfId="19" priority="19" operator="lessThan">
      <formula>0</formula>
    </cfRule>
    <cfRule type="cellIs" dxfId="18" priority="20" operator="greaterThan">
      <formula>1</formula>
    </cfRule>
  </conditionalFormatting>
  <conditionalFormatting sqref="Q2:Q29">
    <cfRule type="cellIs" dxfId="17" priority="13" operator="lessThan">
      <formula>0.8499</formula>
    </cfRule>
    <cfRule type="cellIs" dxfId="16" priority="14" operator="lessThan">
      <formula>0.85</formula>
    </cfRule>
    <cfRule type="cellIs" dxfId="15" priority="15" operator="lessThan">
      <formula>0.85</formula>
    </cfRule>
    <cfRule type="cellIs" dxfId="14" priority="16" operator="lessThan">
      <formula>0.85</formula>
    </cfRule>
    <cfRule type="cellIs" dxfId="13" priority="17" operator="greaterThan">
      <formula>0.85</formula>
    </cfRule>
    <cfRule type="cellIs" dxfId="12" priority="18" operator="greaterThan">
      <formula>"85.00$"</formula>
    </cfRule>
  </conditionalFormatting>
  <conditionalFormatting sqref="O1">
    <cfRule type="cellIs" dxfId="11" priority="11" operator="equal">
      <formula>"Prior Active"</formula>
    </cfRule>
    <cfRule type="cellIs" dxfId="10" priority="12" operator="equal">
      <formula>"Prior Retention"</formula>
    </cfRule>
  </conditionalFormatting>
  <conditionalFormatting sqref="P1">
    <cfRule type="cellIs" dxfId="9" priority="10" operator="equal">
      <formula>"Current Retention"</formula>
    </cfRule>
  </conditionalFormatting>
  <conditionalFormatting sqref="U2:U4 U10:U52">
    <cfRule type="cellIs" dxfId="8" priority="9" stopIfTrue="1" operator="equal">
      <formula>"Territory Manager Name"</formula>
    </cfRule>
  </conditionalFormatting>
  <conditionalFormatting sqref="L2:M30">
    <cfRule type="cellIs" dxfId="7" priority="8" operator="greaterThan">
      <formula>0</formula>
    </cfRule>
  </conditionalFormatting>
  <conditionalFormatting sqref="T3:T30">
    <cfRule type="cellIs" dxfId="6" priority="7" operator="greaterThan">
      <formula>0.1</formula>
    </cfRule>
  </conditionalFormatting>
  <conditionalFormatting sqref="T2:T30">
    <cfRule type="cellIs" dxfId="5" priority="5" operator="lessThan">
      <formula>0.1</formula>
    </cfRule>
    <cfRule type="cellIs" dxfId="4" priority="6" operator="greaterThan">
      <formula>0.1</formula>
    </cfRule>
  </conditionalFormatting>
  <conditionalFormatting sqref="O2:O29">
    <cfRule type="cellIs" dxfId="3" priority="2" operator="equal">
      <formula>"Prior Active"</formula>
    </cfRule>
    <cfRule type="cellIs" dxfId="2" priority="4" operator="equal">
      <formula>"Prior Retention"</formula>
    </cfRule>
  </conditionalFormatting>
  <conditionalFormatting sqref="P2:P29">
    <cfRule type="cellIs" dxfId="1" priority="3" operator="equal">
      <formula>"Current Retention"</formula>
    </cfRule>
  </conditionalFormatting>
  <conditionalFormatting sqref="K2:K29">
    <cfRule type="cellIs" dxfId="0" priority="1" operator="greaterThan">
      <formula>0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Lodge Goals - FY 26 - 27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Rynearson</dc:creator>
  <cp:lastModifiedBy>Mike Rynearson</cp:lastModifiedBy>
  <dcterms:created xsi:type="dcterms:W3CDTF">2026-11-04T12:57:48Z</dcterms:created>
  <dcterms:modified xsi:type="dcterms:W3CDTF">2026-11-04T12:58:23Z</dcterms:modified>
</cp:coreProperties>
</file>