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ynearson\Desktop\Desk Top Programs\3 - MEMBERSHIP NO REPORTS\FY 26 - 27\"/>
    </mc:Choice>
  </mc:AlternateContent>
  <xr:revisionPtr revIDLastSave="0" documentId="8_{298E5547-D20A-404A-87AA-A88A215BFC3C}" xr6:coauthVersionLast="36" xr6:coauthVersionMax="36" xr10:uidLastSave="{00000000-0000-0000-0000-000000000000}"/>
  <bookViews>
    <workbookView xWindow="0" yWindow="0" windowWidth="28800" windowHeight="12765" xr2:uid="{FC6F1C9A-D195-4FBC-8CA4-0C3110C1A1C5}"/>
  </bookViews>
  <sheets>
    <sheet name="Distric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9" i="1" l="1"/>
  <c r="K39" i="1"/>
  <c r="I39" i="1"/>
  <c r="H39" i="1"/>
  <c r="F39" i="1"/>
  <c r="G39" i="1" s="1"/>
  <c r="E39" i="1"/>
  <c r="C39" i="1"/>
  <c r="B39" i="1"/>
  <c r="D39" i="1" s="1"/>
  <c r="M38" i="1"/>
  <c r="N38" i="1" s="1"/>
  <c r="O38" i="1" s="1"/>
  <c r="M40" i="1" s="1"/>
  <c r="K38" i="1"/>
  <c r="I38" i="1"/>
  <c r="H38" i="1"/>
  <c r="F38" i="1"/>
  <c r="G38" i="1" s="1"/>
  <c r="E38" i="1"/>
  <c r="C38" i="1"/>
  <c r="B38" i="1"/>
  <c r="D38" i="1" s="1"/>
  <c r="M37" i="1"/>
  <c r="K37" i="1"/>
  <c r="I37" i="1"/>
  <c r="H37" i="1"/>
  <c r="F37" i="1"/>
  <c r="G37" i="1" s="1"/>
  <c r="E37" i="1"/>
  <c r="C37" i="1"/>
  <c r="B37" i="1"/>
  <c r="D37" i="1" s="1"/>
  <c r="M36" i="1"/>
  <c r="K36" i="1"/>
  <c r="N36" i="1" s="1"/>
  <c r="O36" i="1" s="1"/>
  <c r="K40" i="1" s="1"/>
  <c r="I36" i="1"/>
  <c r="I40" i="1" s="1"/>
  <c r="H36" i="1"/>
  <c r="H40" i="1" s="1"/>
  <c r="F36" i="1"/>
  <c r="G36" i="1" s="1"/>
  <c r="E36" i="1"/>
  <c r="E40" i="1" s="1"/>
  <c r="C36" i="1"/>
  <c r="C40" i="1" s="1"/>
  <c r="B36" i="1"/>
  <c r="B40" i="1" s="1"/>
  <c r="D40" i="1" s="1"/>
  <c r="M33" i="1"/>
  <c r="K33" i="1"/>
  <c r="I33" i="1"/>
  <c r="H33" i="1"/>
  <c r="F33" i="1"/>
  <c r="G33" i="1" s="1"/>
  <c r="E33" i="1"/>
  <c r="C33" i="1"/>
  <c r="B33" i="1"/>
  <c r="D33" i="1" s="1"/>
  <c r="M32" i="1"/>
  <c r="K32" i="1"/>
  <c r="I32" i="1"/>
  <c r="H32" i="1"/>
  <c r="F32" i="1"/>
  <c r="G32" i="1" s="1"/>
  <c r="E32" i="1"/>
  <c r="C32" i="1"/>
  <c r="B32" i="1"/>
  <c r="D32" i="1" s="1"/>
  <c r="M31" i="1"/>
  <c r="K31" i="1"/>
  <c r="I31" i="1"/>
  <c r="H31" i="1"/>
  <c r="F31" i="1"/>
  <c r="G31" i="1" s="1"/>
  <c r="E31" i="1"/>
  <c r="C31" i="1"/>
  <c r="B31" i="1"/>
  <c r="D31" i="1" s="1"/>
  <c r="M30" i="1"/>
  <c r="K30" i="1"/>
  <c r="I30" i="1"/>
  <c r="H30" i="1"/>
  <c r="F30" i="1"/>
  <c r="G30" i="1" s="1"/>
  <c r="E30" i="1"/>
  <c r="E34" i="1" s="1"/>
  <c r="C30" i="1"/>
  <c r="C34" i="1" s="1"/>
  <c r="B30" i="1"/>
  <c r="B34" i="1" s="1"/>
  <c r="D34" i="1" s="1"/>
  <c r="M29" i="1"/>
  <c r="N31" i="1" s="1"/>
  <c r="O31" i="1" s="1"/>
  <c r="M34" i="1" s="1"/>
  <c r="K29" i="1"/>
  <c r="N29" i="1" s="1"/>
  <c r="O29" i="1" s="1"/>
  <c r="K34" i="1" s="1"/>
  <c r="I29" i="1"/>
  <c r="I34" i="1" s="1"/>
  <c r="H29" i="1"/>
  <c r="H34" i="1" s="1"/>
  <c r="F29" i="1"/>
  <c r="G29" i="1" s="1"/>
  <c r="E29" i="1"/>
  <c r="D29" i="1"/>
  <c r="C29" i="1"/>
  <c r="B29" i="1"/>
  <c r="M26" i="1"/>
  <c r="K26" i="1"/>
  <c r="I26" i="1"/>
  <c r="H26" i="1"/>
  <c r="F26" i="1"/>
  <c r="G26" i="1" s="1"/>
  <c r="E26" i="1"/>
  <c r="C26" i="1"/>
  <c r="B26" i="1"/>
  <c r="D26" i="1" s="1"/>
  <c r="M25" i="1"/>
  <c r="K25" i="1"/>
  <c r="I25" i="1"/>
  <c r="H25" i="1"/>
  <c r="F25" i="1"/>
  <c r="G25" i="1" s="1"/>
  <c r="E25" i="1"/>
  <c r="C25" i="1"/>
  <c r="B25" i="1"/>
  <c r="D25" i="1" s="1"/>
  <c r="M24" i="1"/>
  <c r="K24" i="1"/>
  <c r="I24" i="1"/>
  <c r="H24" i="1"/>
  <c r="F24" i="1"/>
  <c r="G24" i="1" s="1"/>
  <c r="E24" i="1"/>
  <c r="C24" i="1"/>
  <c r="B24" i="1"/>
  <c r="D24" i="1" s="1"/>
  <c r="M23" i="1"/>
  <c r="N23" i="1" s="1"/>
  <c r="O23" i="1" s="1"/>
  <c r="M27" i="1" s="1"/>
  <c r="K23" i="1"/>
  <c r="I23" i="1"/>
  <c r="I27" i="1" s="1"/>
  <c r="H23" i="1"/>
  <c r="H27" i="1" s="1"/>
  <c r="F23" i="1"/>
  <c r="G23" i="1" s="1"/>
  <c r="E23" i="1"/>
  <c r="E27" i="1" s="1"/>
  <c r="D23" i="1"/>
  <c r="C23" i="1"/>
  <c r="B23" i="1"/>
  <c r="M22" i="1"/>
  <c r="K22" i="1"/>
  <c r="I22" i="1"/>
  <c r="H22" i="1"/>
  <c r="F22" i="1"/>
  <c r="G22" i="1" s="1"/>
  <c r="E22" i="1"/>
  <c r="C22" i="1"/>
  <c r="B22" i="1"/>
  <c r="D22" i="1" s="1"/>
  <c r="N21" i="1"/>
  <c r="O21" i="1" s="1"/>
  <c r="K27" i="1" s="1"/>
  <c r="M21" i="1"/>
  <c r="K21" i="1"/>
  <c r="I21" i="1"/>
  <c r="H21" i="1"/>
  <c r="F21" i="1"/>
  <c r="G21" i="1" s="1"/>
  <c r="E21" i="1"/>
  <c r="C21" i="1"/>
  <c r="C27" i="1" s="1"/>
  <c r="B21" i="1"/>
  <c r="B27" i="1" s="1"/>
  <c r="D27" i="1" s="1"/>
  <c r="I19" i="1"/>
  <c r="H19" i="1"/>
  <c r="M18" i="1"/>
  <c r="K18" i="1"/>
  <c r="I18" i="1"/>
  <c r="H18" i="1"/>
  <c r="F18" i="1"/>
  <c r="G18" i="1" s="1"/>
  <c r="E18" i="1"/>
  <c r="D18" i="1"/>
  <c r="C18" i="1"/>
  <c r="B18" i="1"/>
  <c r="M17" i="1"/>
  <c r="K17" i="1"/>
  <c r="I17" i="1"/>
  <c r="H17" i="1"/>
  <c r="F17" i="1"/>
  <c r="G17" i="1" s="1"/>
  <c r="E17" i="1"/>
  <c r="C17" i="1"/>
  <c r="B17" i="1"/>
  <c r="D17" i="1" s="1"/>
  <c r="M16" i="1"/>
  <c r="K16" i="1"/>
  <c r="I16" i="1"/>
  <c r="H16" i="1"/>
  <c r="F16" i="1"/>
  <c r="G16" i="1" s="1"/>
  <c r="E16" i="1"/>
  <c r="C16" i="1"/>
  <c r="B16" i="1"/>
  <c r="D16" i="1" s="1"/>
  <c r="M15" i="1"/>
  <c r="N17" i="1" s="1"/>
  <c r="O17" i="1" s="1"/>
  <c r="M19" i="1" s="1"/>
  <c r="K15" i="1"/>
  <c r="N15" i="1" s="1"/>
  <c r="O15" i="1" s="1"/>
  <c r="K19" i="1" s="1"/>
  <c r="I15" i="1"/>
  <c r="H15" i="1"/>
  <c r="F15" i="1"/>
  <c r="G15" i="1" s="1"/>
  <c r="E15" i="1"/>
  <c r="E19" i="1" s="1"/>
  <c r="C15" i="1"/>
  <c r="C19" i="1" s="1"/>
  <c r="B15" i="1"/>
  <c r="B19" i="1" s="1"/>
  <c r="D19" i="1" s="1"/>
  <c r="F13" i="1"/>
  <c r="M12" i="1"/>
  <c r="K12" i="1"/>
  <c r="I12" i="1"/>
  <c r="H12" i="1"/>
  <c r="F12" i="1"/>
  <c r="G12" i="1" s="1"/>
  <c r="E12" i="1"/>
  <c r="C12" i="1"/>
  <c r="B12" i="1"/>
  <c r="D12" i="1" s="1"/>
  <c r="M11" i="1"/>
  <c r="K11" i="1"/>
  <c r="I11" i="1"/>
  <c r="H11" i="1"/>
  <c r="F11" i="1"/>
  <c r="G11" i="1" s="1"/>
  <c r="E11" i="1"/>
  <c r="C11" i="1"/>
  <c r="B11" i="1"/>
  <c r="D11" i="1" s="1"/>
  <c r="M10" i="1"/>
  <c r="K10" i="1"/>
  <c r="I10" i="1"/>
  <c r="H10" i="1"/>
  <c r="F10" i="1"/>
  <c r="G10" i="1" s="1"/>
  <c r="E10" i="1"/>
  <c r="C10" i="1"/>
  <c r="B10" i="1"/>
  <c r="D10" i="1" s="1"/>
  <c r="M9" i="1"/>
  <c r="N11" i="1" s="1"/>
  <c r="O11" i="1" s="1"/>
  <c r="M13" i="1" s="1"/>
  <c r="K9" i="1"/>
  <c r="N9" i="1" s="1"/>
  <c r="O9" i="1" s="1"/>
  <c r="K13" i="1" s="1"/>
  <c r="I9" i="1"/>
  <c r="I13" i="1" s="1"/>
  <c r="H9" i="1"/>
  <c r="H13" i="1" s="1"/>
  <c r="F9" i="1"/>
  <c r="G9" i="1" s="1"/>
  <c r="E9" i="1"/>
  <c r="E13" i="1" s="1"/>
  <c r="C9" i="1"/>
  <c r="C13" i="1" s="1"/>
  <c r="B9" i="1"/>
  <c r="B13" i="1" s="1"/>
  <c r="D13" i="1" s="1"/>
  <c r="M6" i="1"/>
  <c r="K6" i="1"/>
  <c r="I6" i="1"/>
  <c r="H6" i="1"/>
  <c r="F6" i="1"/>
  <c r="G6" i="1" s="1"/>
  <c r="E6" i="1"/>
  <c r="C6" i="1"/>
  <c r="B6" i="1"/>
  <c r="D6" i="1" s="1"/>
  <c r="M5" i="1"/>
  <c r="K5" i="1"/>
  <c r="I5" i="1"/>
  <c r="H5" i="1"/>
  <c r="F5" i="1"/>
  <c r="G5" i="1" s="1"/>
  <c r="E5" i="1"/>
  <c r="C5" i="1"/>
  <c r="B5" i="1"/>
  <c r="D5" i="1" s="1"/>
  <c r="M4" i="1"/>
  <c r="K4" i="1"/>
  <c r="I4" i="1"/>
  <c r="H4" i="1"/>
  <c r="F4" i="1"/>
  <c r="G4" i="1" s="1"/>
  <c r="E4" i="1"/>
  <c r="C4" i="1"/>
  <c r="B4" i="1"/>
  <c r="D4" i="1" s="1"/>
  <c r="M3" i="1"/>
  <c r="K3" i="1"/>
  <c r="I3" i="1"/>
  <c r="I7" i="1" s="1"/>
  <c r="H3" i="1"/>
  <c r="H7" i="1" s="1"/>
  <c r="F3" i="1"/>
  <c r="G3" i="1" s="1"/>
  <c r="E3" i="1"/>
  <c r="E7" i="1" s="1"/>
  <c r="D3" i="1"/>
  <c r="C3" i="1"/>
  <c r="B3" i="1"/>
  <c r="M2" i="1"/>
  <c r="O2" i="1" s="1"/>
  <c r="O4" i="1" s="1"/>
  <c r="M7" i="1" s="1"/>
  <c r="K2" i="1"/>
  <c r="N2" i="1" s="1"/>
  <c r="N4" i="1" s="1"/>
  <c r="K7" i="1" s="1"/>
  <c r="I2" i="1"/>
  <c r="H2" i="1"/>
  <c r="F2" i="1"/>
  <c r="G2" i="1" s="1"/>
  <c r="E2" i="1"/>
  <c r="D2" i="1"/>
  <c r="C2" i="1"/>
  <c r="C7" i="1" s="1"/>
  <c r="B2" i="1"/>
  <c r="B7" i="1" s="1"/>
  <c r="D7" i="1" s="1"/>
  <c r="G13" i="1" l="1"/>
  <c r="D36" i="1"/>
  <c r="D15" i="1"/>
  <c r="D30" i="1"/>
  <c r="F40" i="1"/>
  <c r="G40" i="1" s="1"/>
  <c r="D9" i="1"/>
  <c r="F34" i="1"/>
  <c r="G34" i="1" s="1"/>
  <c r="F7" i="1"/>
  <c r="G7" i="1" s="1"/>
  <c r="D21" i="1"/>
  <c r="F19" i="1"/>
  <c r="G19" i="1" s="1"/>
  <c r="F27" i="1"/>
  <c r="G27" i="1" s="1"/>
</calcChain>
</file>

<file path=xl/sharedStrings.xml><?xml version="1.0" encoding="utf-8"?>
<sst xmlns="http://schemas.openxmlformats.org/spreadsheetml/2006/main" count="47" uniqueCount="42">
  <si>
    <t>AS OF: 11/02/26</t>
  </si>
  <si>
    <t>FY 26-27 Active</t>
  </si>
  <si>
    <t>FY 26-27 Goal    (PLUS 1)</t>
  </si>
  <si>
    <t xml:space="preserve">Goal  Progress  </t>
  </si>
  <si>
    <t>Application Goal</t>
  </si>
  <si>
    <t xml:space="preserve">Application Goal Progress </t>
  </si>
  <si>
    <t>Difference</t>
  </si>
  <si>
    <t>Applications Pending Enrollment</t>
  </si>
  <si>
    <t>Online Pending Applications</t>
  </si>
  <si>
    <t>FY 26-27 Retention Goal    (85.00%)</t>
  </si>
  <si>
    <t xml:space="preserve">Current Retention % </t>
  </si>
  <si>
    <t>Arrears Rate Goal: Less Than 10%</t>
  </si>
  <si>
    <t>Current Arrears Rate</t>
  </si>
  <si>
    <t>Beloit #191</t>
  </si>
  <si>
    <t>Janesville #197</t>
  </si>
  <si>
    <t>Monroe #754</t>
  </si>
  <si>
    <t>Watertown #830</t>
  </si>
  <si>
    <t>Capital City #2724</t>
  </si>
  <si>
    <t>District Totals:</t>
  </si>
  <si>
    <t>Milwaukee #49</t>
  </si>
  <si>
    <t>Kenosha #286</t>
  </si>
  <si>
    <t>Racine #437</t>
  </si>
  <si>
    <t>Muskego #1057</t>
  </si>
  <si>
    <t>Saukville #1043</t>
  </si>
  <si>
    <t>EKM #1238</t>
  </si>
  <si>
    <t>West Bend #1398</t>
  </si>
  <si>
    <t>Fond du Lac #2564</t>
  </si>
  <si>
    <t>Sheboygan #438</t>
  </si>
  <si>
    <t>Green Bay #801</t>
  </si>
  <si>
    <t>Kaukauna #953</t>
  </si>
  <si>
    <t>Clintonville #1502</t>
  </si>
  <si>
    <t>Stevens Point #1572</t>
  </si>
  <si>
    <t>Marinette #2327</t>
  </si>
  <si>
    <t>Chippewa Falls #246</t>
  </si>
  <si>
    <t>River Falls #594</t>
  </si>
  <si>
    <t>Eau Claire #1408</t>
  </si>
  <si>
    <t>Menomonie #1584</t>
  </si>
  <si>
    <t>La Crosse #1920</t>
  </si>
  <si>
    <t>Rice Lake #402</t>
  </si>
  <si>
    <t>Superior #606</t>
  </si>
  <si>
    <t>Bloomer #1077</t>
  </si>
  <si>
    <t>Phillips #2661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</si>
</sst>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0" fontId="3" fillId="2" borderId="1" xfId="1" applyNumberFormat="1" applyFont="1" applyFill="1" applyBorder="1" applyAlignment="1">
      <alignment horizontal="center" vertical="center" wrapText="1"/>
    </xf>
    <xf numFmtId="10" fontId="3" fillId="0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10" fontId="0" fillId="0" borderId="0" xfId="1" applyNumberFormat="1" applyFont="1"/>
    <xf numFmtId="0" fontId="2" fillId="3" borderId="1" xfId="0" applyFont="1" applyFill="1" applyBorder="1" applyAlignment="1">
      <alignment horizontal="right" vertical="center" indent="1"/>
    </xf>
    <xf numFmtId="3" fontId="3" fillId="3" borderId="1" xfId="0" applyNumberFormat="1" applyFont="1" applyFill="1" applyBorder="1" applyAlignment="1">
      <alignment horizontal="center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0" fontId="3" fillId="3" borderId="1" xfId="1" applyNumberFormat="1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3" fontId="3" fillId="4" borderId="0" xfId="0" applyNumberFormat="1" applyFont="1" applyFill="1" applyBorder="1" applyAlignment="1">
      <alignment horizontal="center" vertical="center" wrapText="1"/>
    </xf>
    <xf numFmtId="1" fontId="3" fillId="4" borderId="0" xfId="1" applyNumberFormat="1" applyFont="1" applyFill="1" applyBorder="1" applyAlignment="1">
      <alignment horizontal="center" vertical="center" wrapText="1"/>
    </xf>
    <xf numFmtId="10" fontId="3" fillId="4" borderId="0" xfId="1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3" fillId="0" borderId="1" xfId="0" applyFont="1" applyFill="1" applyBorder="1"/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11"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 patternType="solid"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STER%20COPY%20LODGE%20AND%20DISTRICT%20GOALS%20-%20FY%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dge Goals - FY 26 - 27"/>
      <sheetName val="District"/>
    </sheetNames>
    <sheetDataSet>
      <sheetData sheetId="0">
        <row r="2">
          <cell r="C2">
            <v>434</v>
          </cell>
          <cell r="D2">
            <v>451</v>
          </cell>
          <cell r="I2">
            <v>41</v>
          </cell>
          <cell r="J2">
            <v>12</v>
          </cell>
          <cell r="L2">
            <v>1</v>
          </cell>
          <cell r="M2">
            <v>1</v>
          </cell>
          <cell r="Q2">
            <v>0.8666666666666667</v>
          </cell>
          <cell r="T2">
            <v>5.2995391705069124E-2</v>
          </cell>
        </row>
        <row r="3">
          <cell r="C3">
            <v>544</v>
          </cell>
          <cell r="D3">
            <v>572</v>
          </cell>
          <cell r="E3">
            <v>-28</v>
          </cell>
          <cell r="I3">
            <v>72</v>
          </cell>
          <cell r="J3">
            <v>26</v>
          </cell>
          <cell r="L3">
            <v>0</v>
          </cell>
          <cell r="M3">
            <v>1</v>
          </cell>
          <cell r="Q3">
            <v>0.84021543985637348</v>
          </cell>
          <cell r="T3">
            <v>7.720588235294118E-2</v>
          </cell>
        </row>
        <row r="4">
          <cell r="C4">
            <v>363</v>
          </cell>
          <cell r="D4">
            <v>390</v>
          </cell>
          <cell r="I4">
            <v>19</v>
          </cell>
          <cell r="J4">
            <v>5</v>
          </cell>
          <cell r="L4">
            <v>0</v>
          </cell>
          <cell r="M4">
            <v>0</v>
          </cell>
          <cell r="Q4">
            <v>0.88743455497382195</v>
          </cell>
          <cell r="T4">
            <v>7.7134986225895319E-2</v>
          </cell>
        </row>
        <row r="5">
          <cell r="C5">
            <v>245</v>
          </cell>
          <cell r="D5">
            <v>253</v>
          </cell>
          <cell r="I5">
            <v>37</v>
          </cell>
          <cell r="J5">
            <v>16</v>
          </cell>
          <cell r="L5">
            <v>2</v>
          </cell>
          <cell r="M5">
            <v>0</v>
          </cell>
          <cell r="Q5">
            <v>0.86419753086419748</v>
          </cell>
          <cell r="T5">
            <v>4.8979591836734691E-2</v>
          </cell>
        </row>
        <row r="6">
          <cell r="C6">
            <v>1975</v>
          </cell>
          <cell r="D6">
            <v>2154</v>
          </cell>
          <cell r="I6">
            <v>278</v>
          </cell>
          <cell r="J6">
            <v>85</v>
          </cell>
          <cell r="L6">
            <v>0</v>
          </cell>
          <cell r="M6">
            <v>0</v>
          </cell>
          <cell r="Q6">
            <v>0.80500472143531632</v>
          </cell>
          <cell r="T6">
            <v>0.11291139240506329</v>
          </cell>
        </row>
        <row r="7">
          <cell r="C7">
            <v>962</v>
          </cell>
          <cell r="D7">
            <v>990</v>
          </cell>
          <cell r="I7">
            <v>187</v>
          </cell>
          <cell r="J7">
            <v>76</v>
          </cell>
          <cell r="L7">
            <v>0</v>
          </cell>
          <cell r="M7">
            <v>0</v>
          </cell>
          <cell r="Q7">
            <v>0.85924369747899154</v>
          </cell>
          <cell r="T7">
            <v>9.6673596673596679E-2</v>
          </cell>
        </row>
        <row r="8">
          <cell r="C8">
            <v>1927</v>
          </cell>
          <cell r="D8">
            <v>2016</v>
          </cell>
          <cell r="I8">
            <v>307</v>
          </cell>
          <cell r="J8">
            <v>120</v>
          </cell>
          <cell r="L8">
            <v>3</v>
          </cell>
          <cell r="M8">
            <v>3</v>
          </cell>
          <cell r="Q8">
            <v>0.82838114754098358</v>
          </cell>
          <cell r="T8">
            <v>9.9117799688635183E-2</v>
          </cell>
        </row>
        <row r="9">
          <cell r="C9">
            <v>347</v>
          </cell>
          <cell r="D9">
            <v>380</v>
          </cell>
          <cell r="I9">
            <v>63</v>
          </cell>
          <cell r="J9">
            <v>16</v>
          </cell>
          <cell r="L9">
            <v>0</v>
          </cell>
          <cell r="M9">
            <v>0</v>
          </cell>
          <cell r="Q9">
            <v>0.78779840848806371</v>
          </cell>
          <cell r="T9">
            <v>0.11527377521613832</v>
          </cell>
        </row>
        <row r="10">
          <cell r="C10">
            <v>138</v>
          </cell>
          <cell r="D10">
            <v>150</v>
          </cell>
          <cell r="I10">
            <v>15</v>
          </cell>
          <cell r="J10">
            <v>2</v>
          </cell>
          <cell r="L10">
            <v>0</v>
          </cell>
          <cell r="M10">
            <v>0</v>
          </cell>
          <cell r="Q10">
            <v>0.84768211920529801</v>
          </cell>
          <cell r="T10">
            <v>6.5217391304347824E-2</v>
          </cell>
        </row>
        <row r="11">
          <cell r="C11">
            <v>347</v>
          </cell>
          <cell r="D11">
            <v>342</v>
          </cell>
          <cell r="I11">
            <v>43</v>
          </cell>
          <cell r="J11">
            <v>33</v>
          </cell>
          <cell r="L11">
            <v>1</v>
          </cell>
          <cell r="M11">
            <v>0</v>
          </cell>
          <cell r="Q11">
            <v>0.83880597014925373</v>
          </cell>
          <cell r="T11">
            <v>7.492795389048991E-2</v>
          </cell>
        </row>
        <row r="12">
          <cell r="C12">
            <v>530</v>
          </cell>
          <cell r="D12">
            <v>571</v>
          </cell>
          <cell r="I12">
            <v>25</v>
          </cell>
          <cell r="J12">
            <v>9</v>
          </cell>
          <cell r="L12">
            <v>1</v>
          </cell>
          <cell r="M12">
            <v>0</v>
          </cell>
          <cell r="Q12">
            <v>0.83168316831683164</v>
          </cell>
          <cell r="T12">
            <v>7.5471698113207544E-2</v>
          </cell>
        </row>
        <row r="13">
          <cell r="C13">
            <v>2168</v>
          </cell>
          <cell r="D13">
            <v>2186</v>
          </cell>
          <cell r="I13">
            <v>412</v>
          </cell>
          <cell r="J13">
            <v>217</v>
          </cell>
          <cell r="L13">
            <v>4</v>
          </cell>
          <cell r="M13">
            <v>0</v>
          </cell>
          <cell r="Q13">
            <v>0.83968332508659083</v>
          </cell>
          <cell r="T13">
            <v>9.2250922509225092E-2</v>
          </cell>
        </row>
        <row r="14">
          <cell r="C14">
            <v>183</v>
          </cell>
          <cell r="D14">
            <v>192</v>
          </cell>
          <cell r="I14">
            <v>10</v>
          </cell>
          <cell r="J14">
            <v>2</v>
          </cell>
          <cell r="L14">
            <v>0</v>
          </cell>
          <cell r="M14">
            <v>0</v>
          </cell>
          <cell r="Q14">
            <v>0.91891891891891897</v>
          </cell>
          <cell r="T14">
            <v>7.1038251366120214E-2</v>
          </cell>
        </row>
        <row r="15">
          <cell r="C15">
            <v>160</v>
          </cell>
          <cell r="D15">
            <v>155</v>
          </cell>
          <cell r="I15">
            <v>30</v>
          </cell>
          <cell r="J15">
            <v>15</v>
          </cell>
          <cell r="L15">
            <v>0</v>
          </cell>
          <cell r="M15">
            <v>0</v>
          </cell>
          <cell r="Q15">
            <v>0.83673469387755106</v>
          </cell>
          <cell r="T15">
            <v>4.3749999999999997E-2</v>
          </cell>
        </row>
        <row r="16">
          <cell r="C16">
            <v>164</v>
          </cell>
          <cell r="D16">
            <v>175</v>
          </cell>
          <cell r="I16">
            <v>15</v>
          </cell>
          <cell r="J16">
            <v>6</v>
          </cell>
          <cell r="L16">
            <v>0</v>
          </cell>
          <cell r="M16">
            <v>0</v>
          </cell>
          <cell r="Q16">
            <v>0.88622754491017963</v>
          </cell>
          <cell r="T16">
            <v>8.5365853658536592E-2</v>
          </cell>
        </row>
        <row r="17">
          <cell r="C17">
            <v>1423</v>
          </cell>
          <cell r="D17">
            <v>1498</v>
          </cell>
          <cell r="I17">
            <v>303</v>
          </cell>
          <cell r="J17">
            <v>109</v>
          </cell>
          <cell r="L17">
            <v>4</v>
          </cell>
          <cell r="M17">
            <v>2</v>
          </cell>
          <cell r="Q17">
            <v>0.82573529411764701</v>
          </cell>
          <cell r="T17">
            <v>0.11665495432185524</v>
          </cell>
        </row>
        <row r="18">
          <cell r="C18">
            <v>325</v>
          </cell>
          <cell r="D18">
            <v>347</v>
          </cell>
          <cell r="I18">
            <v>74</v>
          </cell>
          <cell r="J18">
            <v>31</v>
          </cell>
          <cell r="L18">
            <v>0</v>
          </cell>
          <cell r="M18">
            <v>0</v>
          </cell>
          <cell r="Q18">
            <v>0.78549848942598188</v>
          </cell>
          <cell r="T18">
            <v>0.14461538461538462</v>
          </cell>
        </row>
        <row r="19">
          <cell r="C19">
            <v>186</v>
          </cell>
          <cell r="D19">
            <v>194</v>
          </cell>
          <cell r="I19">
            <v>27</v>
          </cell>
          <cell r="J19">
            <v>19</v>
          </cell>
          <cell r="L19">
            <v>0</v>
          </cell>
          <cell r="M19">
            <v>0</v>
          </cell>
          <cell r="Q19">
            <v>0.79081632653061229</v>
          </cell>
          <cell r="T19">
            <v>0.16666666666666666</v>
          </cell>
        </row>
        <row r="20">
          <cell r="C20">
            <v>1206</v>
          </cell>
          <cell r="D20">
            <v>1177</v>
          </cell>
          <cell r="I20">
            <v>218</v>
          </cell>
          <cell r="J20">
            <v>92</v>
          </cell>
          <cell r="L20">
            <v>5</v>
          </cell>
          <cell r="M20">
            <v>0</v>
          </cell>
          <cell r="Q20">
            <v>0.89189189189189189</v>
          </cell>
          <cell r="T20">
            <v>5.306799336650083E-2</v>
          </cell>
        </row>
        <row r="21">
          <cell r="C21">
            <v>434</v>
          </cell>
          <cell r="D21">
            <v>462</v>
          </cell>
          <cell r="I21">
            <v>16</v>
          </cell>
          <cell r="J21">
            <v>14</v>
          </cell>
          <cell r="L21">
            <v>0</v>
          </cell>
          <cell r="M21">
            <v>0</v>
          </cell>
          <cell r="Q21">
            <v>0.87032967032967035</v>
          </cell>
          <cell r="T21">
            <v>7.6036866359447008E-2</v>
          </cell>
        </row>
        <row r="22">
          <cell r="C22">
            <v>134</v>
          </cell>
          <cell r="D22">
            <v>159</v>
          </cell>
          <cell r="I22">
            <v>13</v>
          </cell>
          <cell r="J22">
            <v>3</v>
          </cell>
          <cell r="L22">
            <v>1</v>
          </cell>
          <cell r="M22">
            <v>0</v>
          </cell>
          <cell r="Q22">
            <v>0.86764705882352944</v>
          </cell>
          <cell r="T22">
            <v>0.17164179104477612</v>
          </cell>
        </row>
        <row r="23">
          <cell r="C23">
            <v>293</v>
          </cell>
          <cell r="D23">
            <v>298</v>
          </cell>
          <cell r="I23">
            <v>31</v>
          </cell>
          <cell r="J23">
            <v>21</v>
          </cell>
          <cell r="L23">
            <v>0</v>
          </cell>
          <cell r="M23">
            <v>0</v>
          </cell>
          <cell r="Q23">
            <v>0.83838383838383834</v>
          </cell>
          <cell r="T23">
            <v>9.2150170648464161E-2</v>
          </cell>
        </row>
        <row r="24">
          <cell r="C24">
            <v>236</v>
          </cell>
          <cell r="D24">
            <v>251</v>
          </cell>
          <cell r="I24">
            <v>18</v>
          </cell>
          <cell r="J24">
            <v>19</v>
          </cell>
          <cell r="L24">
            <v>4</v>
          </cell>
          <cell r="M24">
            <v>0</v>
          </cell>
          <cell r="Q24">
            <v>0.86497890295358648</v>
          </cell>
          <cell r="T24">
            <v>8.4745762711864403E-2</v>
          </cell>
        </row>
        <row r="25">
          <cell r="C25">
            <v>375</v>
          </cell>
          <cell r="D25">
            <v>392</v>
          </cell>
          <cell r="I25">
            <v>81</v>
          </cell>
          <cell r="J25">
            <v>24</v>
          </cell>
          <cell r="L25">
            <v>1</v>
          </cell>
          <cell r="M25">
            <v>0</v>
          </cell>
          <cell r="Q25">
            <v>0.84530386740331487</v>
          </cell>
          <cell r="T25">
            <v>8.533333333333333E-2</v>
          </cell>
        </row>
        <row r="26">
          <cell r="C26">
            <v>972</v>
          </cell>
          <cell r="D26">
            <v>1014</v>
          </cell>
          <cell r="I26">
            <v>137</v>
          </cell>
          <cell r="J26">
            <v>64</v>
          </cell>
          <cell r="L26">
            <v>1</v>
          </cell>
          <cell r="M26">
            <v>0</v>
          </cell>
          <cell r="Q26">
            <v>0.86336032388663964</v>
          </cell>
          <cell r="T26">
            <v>0.10802469135802469</v>
          </cell>
        </row>
        <row r="27">
          <cell r="C27">
            <v>30</v>
          </cell>
          <cell r="D27">
            <v>34</v>
          </cell>
          <cell r="I27">
            <v>10</v>
          </cell>
          <cell r="J27">
            <v>2</v>
          </cell>
          <cell r="L27">
            <v>1</v>
          </cell>
          <cell r="M27">
            <v>0</v>
          </cell>
          <cell r="Q27">
            <v>0.92592592592592593</v>
          </cell>
          <cell r="T27">
            <v>0.1</v>
          </cell>
        </row>
        <row r="28">
          <cell r="C28">
            <v>51</v>
          </cell>
          <cell r="D28">
            <v>70</v>
          </cell>
          <cell r="I28">
            <v>20</v>
          </cell>
          <cell r="J28">
            <v>4</v>
          </cell>
          <cell r="L28">
            <v>0</v>
          </cell>
          <cell r="M28">
            <v>0</v>
          </cell>
          <cell r="Q28">
            <v>0.63636363636363635</v>
          </cell>
          <cell r="T28">
            <v>0.35294117647058826</v>
          </cell>
        </row>
        <row r="29">
          <cell r="C29">
            <v>108</v>
          </cell>
          <cell r="D29">
            <v>110</v>
          </cell>
          <cell r="I29">
            <v>10</v>
          </cell>
          <cell r="J29">
            <v>2</v>
          </cell>
          <cell r="L29">
            <v>0</v>
          </cell>
          <cell r="M29">
            <v>0</v>
          </cell>
        </row>
        <row r="30">
          <cell r="Q30">
            <v>0.84065360280115486</v>
          </cell>
          <cell r="T30">
            <v>9.2741691385677102E-2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323E-3975-4857-AEA3-BE51B05D5EF0}">
  <dimension ref="A1:O40"/>
  <sheetViews>
    <sheetView tabSelected="1" workbookViewId="0">
      <pane ySplit="1" topLeftCell="A2" activePane="bottomLeft" state="frozen"/>
      <selection pane="bottomLeft" activeCell="T27" sqref="T27"/>
    </sheetView>
  </sheetViews>
  <sheetFormatPr defaultRowHeight="18.75" x14ac:dyDescent="0.25"/>
  <cols>
    <col min="1" max="1" width="25.140625" customWidth="1"/>
    <col min="2" max="2" width="12.28515625" style="34" customWidth="1"/>
    <col min="3" max="3" width="12.42578125" style="35" customWidth="1"/>
    <col min="4" max="4" width="11.7109375" style="35" customWidth="1"/>
    <col min="5" max="5" width="15.140625" style="35" customWidth="1"/>
    <col min="6" max="6" width="14" style="34" customWidth="1"/>
    <col min="7" max="7" width="14.85546875" style="35" customWidth="1"/>
    <col min="8" max="8" width="17.85546875" style="35" customWidth="1"/>
    <col min="9" max="10" width="16.42578125" style="35" customWidth="1"/>
    <col min="11" max="11" width="16.7109375" style="35" customWidth="1"/>
    <col min="12" max="12" width="14.7109375" style="35" customWidth="1"/>
    <col min="13" max="13" width="11.140625" style="35" customWidth="1"/>
    <col min="14" max="14" width="0" hidden="1" customWidth="1"/>
    <col min="15" max="15" width="9.5703125" hidden="1" customWidth="1"/>
    <col min="16" max="18" width="0" hidden="1" customWidth="1"/>
  </cols>
  <sheetData>
    <row r="1" spans="1:15" ht="75" x14ac:dyDescent="0.2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 t="s">
        <v>10</v>
      </c>
      <c r="L1" s="8" t="s">
        <v>11</v>
      </c>
      <c r="M1" s="9" t="s">
        <v>12</v>
      </c>
    </row>
    <row r="2" spans="1:15" x14ac:dyDescent="0.25">
      <c r="A2" s="10" t="s">
        <v>13</v>
      </c>
      <c r="B2" s="2">
        <f>'[1]Lodge Goals - FY 26 - 27'!C3</f>
        <v>544</v>
      </c>
      <c r="C2" s="3">
        <f>'[1]Lodge Goals - FY 26 - 27'!D3</f>
        <v>572</v>
      </c>
      <c r="D2" s="2">
        <f>'[1]Lodge Goals - FY 26 - 27'!E3</f>
        <v>-28</v>
      </c>
      <c r="E2" s="4">
        <f>'[1]Lodge Goals - FY 26 - 27'!I3</f>
        <v>72</v>
      </c>
      <c r="F2" s="5">
        <f>'[1]Lodge Goals - FY 26 - 27'!J3</f>
        <v>26</v>
      </c>
      <c r="G2" s="5">
        <f>F2-E2</f>
        <v>-46</v>
      </c>
      <c r="H2" s="5">
        <f>'[1]Lodge Goals - FY 26 - 27'!L3</f>
        <v>0</v>
      </c>
      <c r="I2" s="5">
        <f>'[1]Lodge Goals - FY 26 - 27'!M3</f>
        <v>1</v>
      </c>
      <c r="J2" s="6">
        <v>0.85</v>
      </c>
      <c r="K2" s="7">
        <f>'[1]Lodge Goals - FY 26 - 27'!Q3</f>
        <v>0.84021543985637348</v>
      </c>
      <c r="L2" s="11">
        <v>0.1</v>
      </c>
      <c r="M2" s="12">
        <f>'[1]Lodge Goals - FY 26 - 27'!T3</f>
        <v>7.720588235294118E-2</v>
      </c>
      <c r="N2" s="13">
        <f>SUM(K2:K6)</f>
        <v>4.3189056848671008</v>
      </c>
      <c r="O2" s="13">
        <f>SUM(M2:M6)</f>
        <v>0.39359250944384139</v>
      </c>
    </row>
    <row r="3" spans="1:15" x14ac:dyDescent="0.25">
      <c r="A3" s="10" t="s">
        <v>14</v>
      </c>
      <c r="B3" s="2">
        <f>'[1]Lodge Goals - FY 26 - 27'!C4</f>
        <v>363</v>
      </c>
      <c r="C3" s="3">
        <f>'[1]Lodge Goals - FY 26 - 27'!D4</f>
        <v>390</v>
      </c>
      <c r="D3" s="2">
        <f>B3-C3</f>
        <v>-27</v>
      </c>
      <c r="E3" s="4">
        <f>'[1]Lodge Goals - FY 26 - 27'!I4</f>
        <v>19</v>
      </c>
      <c r="F3" s="5">
        <f>'[1]Lodge Goals - FY 26 - 27'!J4</f>
        <v>5</v>
      </c>
      <c r="G3" s="5">
        <f>F3-E3</f>
        <v>-14</v>
      </c>
      <c r="H3" s="5">
        <f>'[1]Lodge Goals - FY 26 - 27'!L4</f>
        <v>0</v>
      </c>
      <c r="I3" s="5">
        <f>'[1]Lodge Goals - FY 26 - 27'!M4</f>
        <v>0</v>
      </c>
      <c r="J3" s="6">
        <v>0.85</v>
      </c>
      <c r="K3" s="7">
        <f>'[1]Lodge Goals - FY 26 - 27'!Q4</f>
        <v>0.88743455497382195</v>
      </c>
      <c r="L3" s="11">
        <v>0.1</v>
      </c>
      <c r="M3" s="12">
        <f>'[1]Lodge Goals - FY 26 - 27'!T4</f>
        <v>7.7134986225895319E-2</v>
      </c>
      <c r="N3">
        <v>5</v>
      </c>
      <c r="O3">
        <v>5</v>
      </c>
    </row>
    <row r="4" spans="1:15" x14ac:dyDescent="0.25">
      <c r="A4" s="10" t="s">
        <v>15</v>
      </c>
      <c r="B4" s="2">
        <f>'[1]Lodge Goals - FY 26 - 27'!C12</f>
        <v>530</v>
      </c>
      <c r="C4" s="3">
        <f>'[1]Lodge Goals - FY 26 - 27'!D12</f>
        <v>571</v>
      </c>
      <c r="D4" s="2">
        <f t="shared" ref="D4:D7" si="0">B4-C4</f>
        <v>-41</v>
      </c>
      <c r="E4" s="4">
        <f>'[1]Lodge Goals - FY 26 - 27'!I12</f>
        <v>25</v>
      </c>
      <c r="F4" s="5">
        <f>'[1]Lodge Goals - FY 26 - 27'!J12</f>
        <v>9</v>
      </c>
      <c r="G4" s="5">
        <f t="shared" ref="G4:G7" si="1">F4-E4</f>
        <v>-16</v>
      </c>
      <c r="H4" s="5">
        <f>'[1]Lodge Goals - FY 26 - 27'!L12</f>
        <v>1</v>
      </c>
      <c r="I4" s="5">
        <f>'[1]Lodge Goals - FY 26 - 27'!M12</f>
        <v>0</v>
      </c>
      <c r="J4" s="6">
        <v>0.85</v>
      </c>
      <c r="K4" s="7">
        <f>'[1]Lodge Goals - FY 26 - 27'!Q12</f>
        <v>0.83168316831683164</v>
      </c>
      <c r="L4" s="11">
        <v>0.1</v>
      </c>
      <c r="M4" s="12">
        <f>'[1]Lodge Goals - FY 26 - 27'!T12</f>
        <v>7.5471698113207544E-2</v>
      </c>
      <c r="N4" s="14">
        <f>N2/N3</f>
        <v>0.86378113697342018</v>
      </c>
      <c r="O4" s="14">
        <f>O2/O3</f>
        <v>7.8718501888768277E-2</v>
      </c>
    </row>
    <row r="5" spans="1:15" x14ac:dyDescent="0.25">
      <c r="A5" s="10" t="s">
        <v>16</v>
      </c>
      <c r="B5" s="2">
        <f>'[1]Lodge Goals - FY 26 - 27'!C14</f>
        <v>183</v>
      </c>
      <c r="C5" s="3">
        <f>'[1]Lodge Goals - FY 26 - 27'!D14</f>
        <v>192</v>
      </c>
      <c r="D5" s="2">
        <f t="shared" si="0"/>
        <v>-9</v>
      </c>
      <c r="E5" s="4">
        <f>'[1]Lodge Goals - FY 26 - 27'!I14</f>
        <v>10</v>
      </c>
      <c r="F5" s="5">
        <f>'[1]Lodge Goals - FY 26 - 27'!J14</f>
        <v>2</v>
      </c>
      <c r="G5" s="5">
        <f t="shared" si="1"/>
        <v>-8</v>
      </c>
      <c r="H5" s="5">
        <f>'[1]Lodge Goals - FY 26 - 27'!L14</f>
        <v>0</v>
      </c>
      <c r="I5" s="5">
        <f>'[1]Lodge Goals - FY 26 - 27'!M14</f>
        <v>0</v>
      </c>
      <c r="J5" s="6">
        <v>0.85</v>
      </c>
      <c r="K5" s="7">
        <f>'[1]Lodge Goals - FY 26 - 27'!Q14</f>
        <v>0.91891891891891897</v>
      </c>
      <c r="L5" s="11">
        <v>0.1</v>
      </c>
      <c r="M5" s="12">
        <f>'[1]Lodge Goals - FY 26 - 27'!T14</f>
        <v>7.1038251366120214E-2</v>
      </c>
    </row>
    <row r="6" spans="1:15" x14ac:dyDescent="0.25">
      <c r="A6" s="10" t="s">
        <v>17</v>
      </c>
      <c r="B6" s="2">
        <f>'[1]Lodge Goals - FY 26 - 27'!C29</f>
        <v>108</v>
      </c>
      <c r="C6" s="3">
        <f>'[1]Lodge Goals - FY 26 - 27'!D29</f>
        <v>110</v>
      </c>
      <c r="D6" s="2">
        <f t="shared" si="0"/>
        <v>-2</v>
      </c>
      <c r="E6" s="4">
        <f>'[1]Lodge Goals - FY 26 - 27'!I29</f>
        <v>10</v>
      </c>
      <c r="F6" s="5">
        <f>'[1]Lodge Goals - FY 26 - 27'!J29</f>
        <v>2</v>
      </c>
      <c r="G6" s="5">
        <f t="shared" si="1"/>
        <v>-8</v>
      </c>
      <c r="H6" s="5">
        <f>'[1]Lodge Goals - FY 26 - 27'!L29</f>
        <v>0</v>
      </c>
      <c r="I6" s="5">
        <f>'[1]Lodge Goals - FY 26 - 27'!M29</f>
        <v>0</v>
      </c>
      <c r="J6" s="6">
        <v>0.85</v>
      </c>
      <c r="K6" s="7">
        <f>'[1]Lodge Goals - FY 26 - 27'!Q30</f>
        <v>0.84065360280115486</v>
      </c>
      <c r="L6" s="11">
        <v>0.1</v>
      </c>
      <c r="M6" s="12">
        <f>'[1]Lodge Goals - FY 26 - 27'!T30</f>
        <v>9.2741691385677102E-2</v>
      </c>
    </row>
    <row r="7" spans="1:15" x14ac:dyDescent="0.25">
      <c r="A7" s="15" t="s">
        <v>18</v>
      </c>
      <c r="B7" s="2">
        <f>SUM(B2:B6)</f>
        <v>1728</v>
      </c>
      <c r="C7" s="3">
        <f>SUM(C2:C6)</f>
        <v>1835</v>
      </c>
      <c r="D7" s="16">
        <f t="shared" si="0"/>
        <v>-107</v>
      </c>
      <c r="E7" s="4">
        <f>SUM(E2:E6)</f>
        <v>136</v>
      </c>
      <c r="F7" s="5">
        <f>SUM(F2:F6)</f>
        <v>44</v>
      </c>
      <c r="G7" s="17">
        <f t="shared" si="1"/>
        <v>-92</v>
      </c>
      <c r="H7" s="17">
        <f>SUM(H2:H6)</f>
        <v>1</v>
      </c>
      <c r="I7" s="17">
        <f>SUM(I2:I6)</f>
        <v>1</v>
      </c>
      <c r="J7" s="6">
        <v>0.85</v>
      </c>
      <c r="K7" s="18">
        <f>N4</f>
        <v>0.86378113697342018</v>
      </c>
      <c r="L7" s="11">
        <v>0.1</v>
      </c>
      <c r="M7" s="19">
        <f>O4</f>
        <v>7.8718501888768277E-2</v>
      </c>
    </row>
    <row r="8" spans="1:15" x14ac:dyDescent="0.25">
      <c r="A8" s="20"/>
      <c r="B8" s="21"/>
      <c r="C8" s="21"/>
      <c r="D8" s="21"/>
      <c r="E8" s="22"/>
      <c r="F8" s="22"/>
      <c r="G8" s="22"/>
      <c r="H8" s="22"/>
      <c r="I8" s="22"/>
      <c r="J8" s="23"/>
      <c r="K8" s="23"/>
      <c r="L8" s="24"/>
      <c r="M8" s="24"/>
    </row>
    <row r="9" spans="1:15" x14ac:dyDescent="0.25">
      <c r="A9" s="10" t="s">
        <v>19</v>
      </c>
      <c r="B9" s="2">
        <f>'[1]Lodge Goals - FY 26 - 27'!C2</f>
        <v>434</v>
      </c>
      <c r="C9" s="3">
        <f>'[1]Lodge Goals - FY 26 - 27'!D2</f>
        <v>451</v>
      </c>
      <c r="D9" s="2">
        <f>B9-C9</f>
        <v>-17</v>
      </c>
      <c r="E9" s="4">
        <f>'[1]Lodge Goals - FY 26 - 27'!I2</f>
        <v>41</v>
      </c>
      <c r="F9" s="5">
        <f>'[1]Lodge Goals - FY 26 - 27'!J2</f>
        <v>12</v>
      </c>
      <c r="G9" s="5">
        <f>F9-E9</f>
        <v>-29</v>
      </c>
      <c r="H9" s="5">
        <f>'[1]Lodge Goals - FY 26 - 27'!L2</f>
        <v>1</v>
      </c>
      <c r="I9" s="5">
        <f>'[1]Lodge Goals - FY 26 - 27'!M2</f>
        <v>1</v>
      </c>
      <c r="J9" s="6">
        <v>0.85</v>
      </c>
      <c r="K9" s="7">
        <f>'[1]Lodge Goals - FY 26 - 27'!Q2</f>
        <v>0.8666666666666667</v>
      </c>
      <c r="L9" s="11">
        <v>0.1</v>
      </c>
      <c r="M9" s="12">
        <f>'[1]Lodge Goals - FY 26 - 27'!T2</f>
        <v>5.2995391705069124E-2</v>
      </c>
      <c r="N9" s="13">
        <f>SUM(K9:K12)</f>
        <v>3.3257878297606136</v>
      </c>
      <c r="O9" s="14">
        <f>N9/N10</f>
        <v>0.8314469574401534</v>
      </c>
    </row>
    <row r="10" spans="1:15" x14ac:dyDescent="0.25">
      <c r="A10" s="10" t="s">
        <v>20</v>
      </c>
      <c r="B10" s="2">
        <f>'[1]Lodge Goals - FY 26 - 27'!C6</f>
        <v>1975</v>
      </c>
      <c r="C10" s="3">
        <f>'[1]Lodge Goals - FY 26 - 27'!D6</f>
        <v>2154</v>
      </c>
      <c r="D10" s="2">
        <f t="shared" ref="D10:D12" si="2">B10-C10</f>
        <v>-179</v>
      </c>
      <c r="E10" s="4">
        <f>'[1]Lodge Goals - FY 26 - 27'!I6</f>
        <v>278</v>
      </c>
      <c r="F10" s="5">
        <f>'[1]Lodge Goals - FY 26 - 27'!J6</f>
        <v>85</v>
      </c>
      <c r="G10" s="5">
        <f t="shared" ref="G10:G13" si="3">F10-E10</f>
        <v>-193</v>
      </c>
      <c r="H10" s="5">
        <f>'[1]Lodge Goals - FY 26 - 27'!L6</f>
        <v>0</v>
      </c>
      <c r="I10" s="5">
        <f>'[1]Lodge Goals - FY 26 - 27'!M6</f>
        <v>0</v>
      </c>
      <c r="J10" s="6">
        <v>0.85</v>
      </c>
      <c r="K10" s="7">
        <f>'[1]Lodge Goals - FY 26 - 27'!Q6</f>
        <v>0.80500472143531632</v>
      </c>
      <c r="L10" s="11">
        <v>0.1</v>
      </c>
      <c r="M10" s="12">
        <f>'[1]Lodge Goals - FY 26 - 27'!T6</f>
        <v>0.11291139240506329</v>
      </c>
      <c r="N10">
        <v>4</v>
      </c>
    </row>
    <row r="11" spans="1:15" x14ac:dyDescent="0.25">
      <c r="A11" s="10" t="s">
        <v>21</v>
      </c>
      <c r="B11" s="2">
        <f>'[1]Lodge Goals - FY 26 - 27'!C8</f>
        <v>1927</v>
      </c>
      <c r="C11" s="3">
        <f>'[1]Lodge Goals - FY 26 - 27'!D8</f>
        <v>2016</v>
      </c>
      <c r="D11" s="2">
        <f t="shared" si="2"/>
        <v>-89</v>
      </c>
      <c r="E11" s="4">
        <f>'[1]Lodge Goals - FY 26 - 27'!I8</f>
        <v>307</v>
      </c>
      <c r="F11" s="5">
        <f>'[1]Lodge Goals - FY 26 - 27'!J8</f>
        <v>120</v>
      </c>
      <c r="G11" s="5">
        <f t="shared" si="3"/>
        <v>-187</v>
      </c>
      <c r="H11" s="5">
        <f>'[1]Lodge Goals - FY 26 - 27'!L8</f>
        <v>3</v>
      </c>
      <c r="I11" s="5">
        <f>'[1]Lodge Goals - FY 26 - 27'!M8</f>
        <v>3</v>
      </c>
      <c r="J11" s="6">
        <v>0.85</v>
      </c>
      <c r="K11" s="7">
        <f>'[1]Lodge Goals - FY 26 - 27'!Q8</f>
        <v>0.82838114754098358</v>
      </c>
      <c r="L11" s="11">
        <v>0.1</v>
      </c>
      <c r="M11" s="12">
        <f>'[1]Lodge Goals - FY 26 - 27'!T8</f>
        <v>9.9117799688635183E-2</v>
      </c>
      <c r="N11" s="13">
        <f>SUM(M9:M12)</f>
        <v>0.38167953812062283</v>
      </c>
      <c r="O11" s="14">
        <f>N11/N10</f>
        <v>9.5419884530155707E-2</v>
      </c>
    </row>
    <row r="12" spans="1:15" x14ac:dyDescent="0.25">
      <c r="A12" s="10" t="s">
        <v>22</v>
      </c>
      <c r="B12" s="2">
        <f>'[1]Lodge Goals - FY 26 - 27'!C17</f>
        <v>1423</v>
      </c>
      <c r="C12" s="3">
        <f>'[1]Lodge Goals - FY 26 - 27'!D17</f>
        <v>1498</v>
      </c>
      <c r="D12" s="2">
        <f t="shared" si="2"/>
        <v>-75</v>
      </c>
      <c r="E12" s="4">
        <f>'[1]Lodge Goals - FY 26 - 27'!I17</f>
        <v>303</v>
      </c>
      <c r="F12" s="5">
        <f>'[1]Lodge Goals - FY 26 - 27'!J17</f>
        <v>109</v>
      </c>
      <c r="G12" s="5">
        <f t="shared" si="3"/>
        <v>-194</v>
      </c>
      <c r="H12" s="5">
        <f>'[1]Lodge Goals - FY 26 - 27'!L17</f>
        <v>4</v>
      </c>
      <c r="I12" s="5">
        <f>'[1]Lodge Goals - FY 26 - 27'!M17</f>
        <v>2</v>
      </c>
      <c r="J12" s="6">
        <v>0.85</v>
      </c>
      <c r="K12" s="7">
        <f>'[1]Lodge Goals - FY 26 - 27'!Q17</f>
        <v>0.82573529411764701</v>
      </c>
      <c r="L12" s="11">
        <v>0.1</v>
      </c>
      <c r="M12" s="12">
        <f>'[1]Lodge Goals - FY 26 - 27'!T17</f>
        <v>0.11665495432185524</v>
      </c>
    </row>
    <row r="13" spans="1:15" x14ac:dyDescent="0.25">
      <c r="A13" s="15" t="s">
        <v>18</v>
      </c>
      <c r="B13" s="2">
        <f>SUM(B9:B12)</f>
        <v>5759</v>
      </c>
      <c r="C13" s="3">
        <f>SUM(C9:C12)</f>
        <v>6119</v>
      </c>
      <c r="D13" s="16">
        <f>B13-C13</f>
        <v>-360</v>
      </c>
      <c r="E13" s="4">
        <f>SUM(E9:E12)</f>
        <v>929</v>
      </c>
      <c r="F13" s="5">
        <f>SUM(F9:F12)</f>
        <v>326</v>
      </c>
      <c r="G13" s="17">
        <f t="shared" si="3"/>
        <v>-603</v>
      </c>
      <c r="H13" s="17">
        <f>SUM(H9:H12)</f>
        <v>8</v>
      </c>
      <c r="I13" s="17">
        <f>SUM(I9:I12)</f>
        <v>6</v>
      </c>
      <c r="J13" s="6">
        <v>0.85</v>
      </c>
      <c r="K13" s="18">
        <f>O9</f>
        <v>0.8314469574401534</v>
      </c>
      <c r="L13" s="11">
        <v>0.1</v>
      </c>
      <c r="M13" s="19">
        <f>O11</f>
        <v>9.5419884530155707E-2</v>
      </c>
    </row>
    <row r="14" spans="1:15" x14ac:dyDescent="0.25">
      <c r="A14" s="20"/>
      <c r="B14" s="21"/>
      <c r="C14" s="21"/>
      <c r="D14" s="21"/>
      <c r="E14" s="22"/>
      <c r="F14" s="22"/>
      <c r="G14" s="22"/>
      <c r="H14" s="22"/>
      <c r="I14" s="22"/>
      <c r="J14" s="23"/>
      <c r="K14" s="23"/>
      <c r="L14" s="24"/>
      <c r="M14" s="24"/>
    </row>
    <row r="15" spans="1:15" x14ac:dyDescent="0.25">
      <c r="A15" s="10" t="s">
        <v>23</v>
      </c>
      <c r="B15" s="2">
        <f>'[1]Lodge Goals - FY 26 - 27'!C16</f>
        <v>164</v>
      </c>
      <c r="C15" s="3">
        <f>'[1]Lodge Goals - FY 26 - 27'!D16</f>
        <v>175</v>
      </c>
      <c r="D15" s="2">
        <f>B15-C15</f>
        <v>-11</v>
      </c>
      <c r="E15" s="4">
        <f>'[1]Lodge Goals - FY 26 - 27'!I16</f>
        <v>15</v>
      </c>
      <c r="F15" s="5">
        <f>'[1]Lodge Goals - FY 26 - 27'!J16</f>
        <v>6</v>
      </c>
      <c r="G15" s="5">
        <f>F15-E15</f>
        <v>-9</v>
      </c>
      <c r="H15" s="5">
        <f>'[1]Lodge Goals - FY 26 - 27'!L16</f>
        <v>0</v>
      </c>
      <c r="I15" s="5">
        <f>'[1]Lodge Goals - FY 26 - 27'!M16</f>
        <v>0</v>
      </c>
      <c r="J15" s="6">
        <v>0.85</v>
      </c>
      <c r="K15" s="7">
        <f>'[1]Lodge Goals - FY 26 - 27'!Q16</f>
        <v>0.88622754491017963</v>
      </c>
      <c r="L15" s="11">
        <v>0.1</v>
      </c>
      <c r="M15" s="12">
        <f>'[1]Lodge Goals - FY 26 - 27'!T16</f>
        <v>8.5365853658536592E-2</v>
      </c>
      <c r="N15" s="13">
        <f>SUM(K15:K18)</f>
        <v>3.49486168925861</v>
      </c>
      <c r="O15" s="14">
        <f>N15/N16</f>
        <v>0.87371542231465249</v>
      </c>
    </row>
    <row r="16" spans="1:15" x14ac:dyDescent="0.25">
      <c r="A16" s="10" t="s">
        <v>24</v>
      </c>
      <c r="B16" s="25">
        <f>'[1]Lodge Goals - FY 26 - 27'!C19</f>
        <v>186</v>
      </c>
      <c r="C16" s="26">
        <f>'[1]Lodge Goals - FY 26 - 27'!D19</f>
        <v>194</v>
      </c>
      <c r="D16" s="2">
        <f t="shared" ref="D16:D18" si="4">B16-C16</f>
        <v>-8</v>
      </c>
      <c r="E16" s="27">
        <f>'[1]Lodge Goals - FY 26 - 27'!I19</f>
        <v>27</v>
      </c>
      <c r="F16" s="10">
        <f>'[1]Lodge Goals - FY 26 - 27'!J19</f>
        <v>19</v>
      </c>
      <c r="G16" s="5">
        <f t="shared" ref="G16:G18" si="5">F16-E16</f>
        <v>-8</v>
      </c>
      <c r="H16" s="28">
        <f>'[1]Lodge Goals - FY 26 - 27'!L19</f>
        <v>0</v>
      </c>
      <c r="I16" s="28">
        <f>'[1]Lodge Goals - FY 26 - 27'!M19</f>
        <v>0</v>
      </c>
      <c r="J16" s="6">
        <v>0.85</v>
      </c>
      <c r="K16" s="29">
        <f>'[1]Lodge Goals - FY 26 - 27'!Q19</f>
        <v>0.79081632653061229</v>
      </c>
      <c r="L16" s="11">
        <v>0.1</v>
      </c>
      <c r="M16" s="29">
        <f>'[1]Lodge Goals - FY 26 - 27'!T19</f>
        <v>0.16666666666666666</v>
      </c>
      <c r="N16">
        <v>4</v>
      </c>
    </row>
    <row r="17" spans="1:15" x14ac:dyDescent="0.25">
      <c r="A17" s="10" t="s">
        <v>25</v>
      </c>
      <c r="B17" s="25">
        <f>'[1]Lodge Goals - FY 26 - 27'!C20</f>
        <v>1206</v>
      </c>
      <c r="C17" s="26">
        <f>'[1]Lodge Goals - FY 26 - 27'!D20</f>
        <v>1177</v>
      </c>
      <c r="D17" s="2">
        <f t="shared" si="4"/>
        <v>29</v>
      </c>
      <c r="E17" s="27">
        <f>'[1]Lodge Goals - FY 26 - 27'!I20</f>
        <v>218</v>
      </c>
      <c r="F17" s="10">
        <f>'[1]Lodge Goals - FY 26 - 27'!J20</f>
        <v>92</v>
      </c>
      <c r="G17" s="5">
        <f t="shared" si="5"/>
        <v>-126</v>
      </c>
      <c r="H17" s="28">
        <f>'[1]Lodge Goals - FY 26 - 27'!L20</f>
        <v>5</v>
      </c>
      <c r="I17" s="28">
        <f>'[1]Lodge Goals - FY 26 - 27'!M20</f>
        <v>0</v>
      </c>
      <c r="J17" s="6">
        <v>0.85</v>
      </c>
      <c r="K17" s="29">
        <f>'[1]Lodge Goals - FY 26 - 27'!Q20</f>
        <v>0.89189189189189189</v>
      </c>
      <c r="L17" s="11">
        <v>0.1</v>
      </c>
      <c r="M17" s="29">
        <f>'[1]Lodge Goals - FY 26 - 27'!T20</f>
        <v>5.306799336650083E-2</v>
      </c>
      <c r="N17" s="13">
        <f>SUM(M15:M18)</f>
        <v>0.40510051369170408</v>
      </c>
      <c r="O17" s="14">
        <f>N17/N16</f>
        <v>0.10127512842292602</v>
      </c>
    </row>
    <row r="18" spans="1:15" x14ac:dyDescent="0.25">
      <c r="A18" s="10" t="s">
        <v>26</v>
      </c>
      <c r="B18" s="25">
        <f>'[1]Lodge Goals - FY 26 - 27'!C27</f>
        <v>30</v>
      </c>
      <c r="C18" s="26">
        <f>'[1]Lodge Goals - FY 26 - 27'!D27</f>
        <v>34</v>
      </c>
      <c r="D18" s="2">
        <f t="shared" si="4"/>
        <v>-4</v>
      </c>
      <c r="E18" s="27">
        <f>'[1]Lodge Goals - FY 26 - 27'!I27</f>
        <v>10</v>
      </c>
      <c r="F18" s="10">
        <f>'[1]Lodge Goals - FY 26 - 27'!J27</f>
        <v>2</v>
      </c>
      <c r="G18" s="5">
        <f t="shared" si="5"/>
        <v>-8</v>
      </c>
      <c r="H18" s="28">
        <f>'[1]Lodge Goals - FY 26 - 27'!L27</f>
        <v>1</v>
      </c>
      <c r="I18" s="28">
        <f>'[1]Lodge Goals - FY 26 - 27'!M27</f>
        <v>0</v>
      </c>
      <c r="J18" s="6">
        <v>0.85</v>
      </c>
      <c r="K18" s="29">
        <f>'[1]Lodge Goals - FY 26 - 27'!Q27</f>
        <v>0.92592592592592593</v>
      </c>
      <c r="L18" s="11">
        <v>0.1</v>
      </c>
      <c r="M18" s="29">
        <f>'[1]Lodge Goals - FY 26 - 27'!T27</f>
        <v>0.1</v>
      </c>
    </row>
    <row r="19" spans="1:15" x14ac:dyDescent="0.25">
      <c r="A19" s="15" t="s">
        <v>18</v>
      </c>
      <c r="B19" s="2">
        <f>SUM(B15:B18)</f>
        <v>1586</v>
      </c>
      <c r="C19" s="3">
        <f>SUM(C15:C18)</f>
        <v>1580</v>
      </c>
      <c r="D19" s="16">
        <f>B19-C19</f>
        <v>6</v>
      </c>
      <c r="E19" s="4">
        <f>SUM(E15:E18)</f>
        <v>270</v>
      </c>
      <c r="F19" s="5">
        <f>SUM(F15:F18)</f>
        <v>119</v>
      </c>
      <c r="G19" s="17">
        <f>F19-E19</f>
        <v>-151</v>
      </c>
      <c r="H19" s="17">
        <f>SUM(H15:H18)</f>
        <v>6</v>
      </c>
      <c r="I19" s="17">
        <f>SUM(I15:I18)</f>
        <v>0</v>
      </c>
      <c r="J19" s="6">
        <v>0.85</v>
      </c>
      <c r="K19" s="18">
        <f>O15</f>
        <v>0.87371542231465249</v>
      </c>
      <c r="L19" s="11">
        <v>0.1</v>
      </c>
      <c r="M19" s="19">
        <f>O17</f>
        <v>0.10127512842292602</v>
      </c>
    </row>
    <row r="20" spans="1:15" x14ac:dyDescent="0.25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5" x14ac:dyDescent="0.3">
      <c r="A21" s="32" t="s">
        <v>27</v>
      </c>
      <c r="B21" s="25">
        <f>'[1]Lodge Goals - FY 26 - 27'!C9</f>
        <v>347</v>
      </c>
      <c r="C21" s="26">
        <f>'[1]Lodge Goals - FY 26 - 27'!D9</f>
        <v>380</v>
      </c>
      <c r="D21" s="33">
        <f t="shared" ref="D21:D27" si="6">B21-C21</f>
        <v>-33</v>
      </c>
      <c r="E21" s="27">
        <f>'[1]Lodge Goals - FY 26 - 27'!I9</f>
        <v>63</v>
      </c>
      <c r="F21" s="10">
        <f>'[1]Lodge Goals - FY 26 - 27'!J9</f>
        <v>16</v>
      </c>
      <c r="G21" s="28">
        <f t="shared" ref="G21:G27" si="7">F21-E21</f>
        <v>-47</v>
      </c>
      <c r="H21" s="28">
        <f>'[1]Lodge Goals - FY 26 - 27'!L9</f>
        <v>0</v>
      </c>
      <c r="I21" s="28">
        <f>'[1]Lodge Goals - FY 26 - 27'!M9</f>
        <v>0</v>
      </c>
      <c r="J21" s="6">
        <v>0.85</v>
      </c>
      <c r="K21" s="29">
        <f>'[1]Lodge Goals - FY 26 - 27'!Q9</f>
        <v>0.78779840848806371</v>
      </c>
      <c r="L21" s="11">
        <v>0.1</v>
      </c>
      <c r="M21" s="29">
        <f>'[1]Lodge Goals - FY 26 - 27'!T9</f>
        <v>0.11527377521613832</v>
      </c>
      <c r="N21" s="13">
        <f>SUM(K21:K26)</f>
        <v>5.0336076485462131</v>
      </c>
      <c r="O21" s="14">
        <f>N21/N22</f>
        <v>0.83893460809103548</v>
      </c>
    </row>
    <row r="22" spans="1:15" x14ac:dyDescent="0.3">
      <c r="A22" s="32" t="s">
        <v>28</v>
      </c>
      <c r="B22" s="25">
        <f>'[1]Lodge Goals - FY 26 - 27'!C13</f>
        <v>2168</v>
      </c>
      <c r="C22" s="26">
        <f>'[1]Lodge Goals - FY 26 - 27'!D13</f>
        <v>2186</v>
      </c>
      <c r="D22" s="33">
        <f t="shared" si="6"/>
        <v>-18</v>
      </c>
      <c r="E22" s="27">
        <f>'[1]Lodge Goals - FY 26 - 27'!I13</f>
        <v>412</v>
      </c>
      <c r="F22" s="10">
        <f>'[1]Lodge Goals - FY 26 - 27'!J13</f>
        <v>217</v>
      </c>
      <c r="G22" s="28">
        <f t="shared" si="7"/>
        <v>-195</v>
      </c>
      <c r="H22" s="28">
        <f>'[1]Lodge Goals - FY 26 - 27'!L13</f>
        <v>4</v>
      </c>
      <c r="I22" s="28">
        <f>'[1]Lodge Goals - FY 26 - 27'!M13</f>
        <v>0</v>
      </c>
      <c r="J22" s="6">
        <v>0.85</v>
      </c>
      <c r="K22" s="29">
        <f>'[1]Lodge Goals - FY 26 - 27'!Q13</f>
        <v>0.83968332508659083</v>
      </c>
      <c r="L22" s="11">
        <v>0.1</v>
      </c>
      <c r="M22" s="29">
        <f>'[1]Lodge Goals - FY 26 - 27'!T13</f>
        <v>9.2250922509225092E-2</v>
      </c>
      <c r="N22">
        <v>6</v>
      </c>
    </row>
    <row r="23" spans="1:15" x14ac:dyDescent="0.3">
      <c r="A23" s="32" t="s">
        <v>29</v>
      </c>
      <c r="B23" s="25">
        <f>'[1]Lodge Goals - FY 26 - 27'!C15</f>
        <v>160</v>
      </c>
      <c r="C23" s="26">
        <f>'[1]Lodge Goals - FY 26 - 27'!D15</f>
        <v>155</v>
      </c>
      <c r="D23" s="33">
        <f t="shared" si="6"/>
        <v>5</v>
      </c>
      <c r="E23" s="27">
        <f>'[1]Lodge Goals - FY 26 - 27'!I15</f>
        <v>30</v>
      </c>
      <c r="F23" s="10">
        <f>'[1]Lodge Goals - FY 26 - 27'!J15</f>
        <v>15</v>
      </c>
      <c r="G23" s="28">
        <f t="shared" si="7"/>
        <v>-15</v>
      </c>
      <c r="H23" s="28">
        <f>'[1]Lodge Goals - FY 26 - 27'!L15</f>
        <v>0</v>
      </c>
      <c r="I23" s="28">
        <f>'[1]Lodge Goals - FY 26 - 27'!M15</f>
        <v>0</v>
      </c>
      <c r="J23" s="6">
        <v>0.85</v>
      </c>
      <c r="K23" s="29">
        <f>'[1]Lodge Goals - FY 26 - 27'!Q15</f>
        <v>0.83673469387755106</v>
      </c>
      <c r="L23" s="11">
        <v>0.1</v>
      </c>
      <c r="M23" s="29">
        <f>'[1]Lodge Goals - FY 26 - 27'!T15</f>
        <v>4.3749999999999997E-2</v>
      </c>
      <c r="N23" s="13">
        <f>SUM(M21:M26)</f>
        <v>0.62309135077662847</v>
      </c>
      <c r="O23" s="14">
        <f>N23/N22</f>
        <v>0.10384855846277141</v>
      </c>
    </row>
    <row r="24" spans="1:15" x14ac:dyDescent="0.3">
      <c r="A24" s="32" t="s">
        <v>30</v>
      </c>
      <c r="B24" s="25">
        <f>'[1]Lodge Goals - FY 26 - 27'!C22</f>
        <v>134</v>
      </c>
      <c r="C24" s="26">
        <f>'[1]Lodge Goals - FY 26 - 27'!D22</f>
        <v>159</v>
      </c>
      <c r="D24" s="33">
        <f t="shared" si="6"/>
        <v>-25</v>
      </c>
      <c r="E24" s="27">
        <f>'[1]Lodge Goals - FY 26 - 27'!I22</f>
        <v>13</v>
      </c>
      <c r="F24" s="10">
        <f>'[1]Lodge Goals - FY 26 - 27'!J22</f>
        <v>3</v>
      </c>
      <c r="G24" s="28">
        <f t="shared" si="7"/>
        <v>-10</v>
      </c>
      <c r="H24" s="28">
        <f>'[1]Lodge Goals - FY 26 - 27'!L22</f>
        <v>1</v>
      </c>
      <c r="I24" s="28">
        <f>'[1]Lodge Goals - FY 26 - 27'!M22</f>
        <v>0</v>
      </c>
      <c r="J24" s="6">
        <v>0.85</v>
      </c>
      <c r="K24" s="29">
        <f>'[1]Lodge Goals - FY 26 - 27'!Q22</f>
        <v>0.86764705882352944</v>
      </c>
      <c r="L24" s="11">
        <v>0.1</v>
      </c>
      <c r="M24" s="29">
        <f>'[1]Lodge Goals - FY 26 - 27'!T22</f>
        <v>0.17164179104477612</v>
      </c>
    </row>
    <row r="25" spans="1:15" x14ac:dyDescent="0.3">
      <c r="A25" s="32" t="s">
        <v>31</v>
      </c>
      <c r="B25" s="25">
        <f>'[1]Lodge Goals - FY 26 - 27'!C23</f>
        <v>293</v>
      </c>
      <c r="C25" s="26">
        <f>'[1]Lodge Goals - FY 26 - 27'!D23</f>
        <v>298</v>
      </c>
      <c r="D25" s="33">
        <f t="shared" si="6"/>
        <v>-5</v>
      </c>
      <c r="E25" s="27">
        <f>'[1]Lodge Goals - FY 26 - 27'!I23</f>
        <v>31</v>
      </c>
      <c r="F25" s="10">
        <f>'[1]Lodge Goals - FY 26 - 27'!J23</f>
        <v>21</v>
      </c>
      <c r="G25" s="28">
        <f t="shared" si="7"/>
        <v>-10</v>
      </c>
      <c r="H25" s="28">
        <f>'[1]Lodge Goals - FY 26 - 27'!L23</f>
        <v>0</v>
      </c>
      <c r="I25" s="28">
        <f>'[1]Lodge Goals - FY 26 - 27'!M23</f>
        <v>0</v>
      </c>
      <c r="J25" s="6">
        <v>0.85</v>
      </c>
      <c r="K25" s="29">
        <f>'[1]Lodge Goals - FY 26 - 27'!Q23</f>
        <v>0.83838383838383834</v>
      </c>
      <c r="L25" s="11">
        <v>0.1</v>
      </c>
      <c r="M25" s="29">
        <f>'[1]Lodge Goals - FY 26 - 27'!T23</f>
        <v>9.2150170648464161E-2</v>
      </c>
    </row>
    <row r="26" spans="1:15" x14ac:dyDescent="0.3">
      <c r="A26" s="32" t="s">
        <v>32</v>
      </c>
      <c r="B26" s="25">
        <f>'[1]Lodge Goals - FY 26 - 27'!C26</f>
        <v>972</v>
      </c>
      <c r="C26" s="26">
        <f>'[1]Lodge Goals - FY 26 - 27'!D26</f>
        <v>1014</v>
      </c>
      <c r="D26" s="33">
        <f t="shared" si="6"/>
        <v>-42</v>
      </c>
      <c r="E26" s="27">
        <f>'[1]Lodge Goals - FY 26 - 27'!I26</f>
        <v>137</v>
      </c>
      <c r="F26" s="10">
        <f>'[1]Lodge Goals - FY 26 - 27'!J26</f>
        <v>64</v>
      </c>
      <c r="G26" s="28">
        <f t="shared" si="7"/>
        <v>-73</v>
      </c>
      <c r="H26" s="28">
        <f>'[1]Lodge Goals - FY 26 - 27'!L26</f>
        <v>1</v>
      </c>
      <c r="I26" s="28">
        <f>'[1]Lodge Goals - FY 26 - 27'!M26</f>
        <v>0</v>
      </c>
      <c r="J26" s="6">
        <v>0.85</v>
      </c>
      <c r="K26" s="29">
        <f>'[1]Lodge Goals - FY 26 - 27'!Q26</f>
        <v>0.86336032388663964</v>
      </c>
      <c r="L26" s="11">
        <v>0.1</v>
      </c>
      <c r="M26" s="29">
        <f>'[1]Lodge Goals - FY 26 - 27'!T26</f>
        <v>0.10802469135802469</v>
      </c>
    </row>
    <row r="27" spans="1:15" x14ac:dyDescent="0.25">
      <c r="A27" s="15" t="s">
        <v>18</v>
      </c>
      <c r="B27" s="2">
        <f>SUM(B21:B26)</f>
        <v>4074</v>
      </c>
      <c r="C27" s="3">
        <f>SUM(C21:C26)</f>
        <v>4192</v>
      </c>
      <c r="D27" s="16">
        <f t="shared" si="6"/>
        <v>-118</v>
      </c>
      <c r="E27" s="4">
        <f>SUM(E21:E26)</f>
        <v>686</v>
      </c>
      <c r="F27" s="5">
        <f>SUM(F21:F26)</f>
        <v>336</v>
      </c>
      <c r="G27" s="17">
        <f t="shared" si="7"/>
        <v>-350</v>
      </c>
      <c r="H27" s="17">
        <f>SUM(H21:H26)</f>
        <v>6</v>
      </c>
      <c r="I27" s="17">
        <f>SUM(I21:I26)</f>
        <v>0</v>
      </c>
      <c r="J27" s="6">
        <v>0.85</v>
      </c>
      <c r="K27" s="18">
        <f>O21</f>
        <v>0.83893460809103548</v>
      </c>
      <c r="L27" s="11">
        <v>0.1</v>
      </c>
      <c r="M27" s="19">
        <f>O23</f>
        <v>0.10384855846277141</v>
      </c>
    </row>
    <row r="28" spans="1:15" x14ac:dyDescent="0.25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5" x14ac:dyDescent="0.3">
      <c r="A29" s="32" t="s">
        <v>33</v>
      </c>
      <c r="B29" s="25">
        <f>'[1]Lodge Goals - FY 26 - 27'!C5</f>
        <v>245</v>
      </c>
      <c r="C29" s="26">
        <f>'[1]Lodge Goals - FY 26 - 27'!D5</f>
        <v>253</v>
      </c>
      <c r="D29" s="33">
        <f t="shared" ref="D29:D34" si="8">B29-C29</f>
        <v>-8</v>
      </c>
      <c r="E29" s="27">
        <f>'[1]Lodge Goals - FY 26 - 27'!I5</f>
        <v>37</v>
      </c>
      <c r="F29" s="10">
        <f>'[1]Lodge Goals - FY 26 - 27'!J5</f>
        <v>16</v>
      </c>
      <c r="G29" s="28">
        <f t="shared" ref="G29:G34" si="9">F29-E29</f>
        <v>-21</v>
      </c>
      <c r="H29" s="28">
        <f>'[1]Lodge Goals - FY 26 - 27'!L5</f>
        <v>2</v>
      </c>
      <c r="I29" s="28">
        <f>'[1]Lodge Goals - FY 26 - 27'!M5</f>
        <v>0</v>
      </c>
      <c r="J29" s="6">
        <v>0.85</v>
      </c>
      <c r="K29" s="29">
        <f>'[1]Lodge Goals - FY 26 - 27'!Q5</f>
        <v>0.86419753086419748</v>
      </c>
      <c r="L29" s="11">
        <v>0.1</v>
      </c>
      <c r="M29" s="29">
        <f>'[1]Lodge Goals - FY 26 - 27'!T5</f>
        <v>4.8979591836734691E-2</v>
      </c>
      <c r="N29" s="13">
        <f>SUM(K29:K33)</f>
        <v>4.2924920907560669</v>
      </c>
      <c r="O29" s="14">
        <f>N29/N30</f>
        <v>0.85849841815121342</v>
      </c>
    </row>
    <row r="30" spans="1:15" x14ac:dyDescent="0.3">
      <c r="A30" s="32" t="s">
        <v>34</v>
      </c>
      <c r="B30" s="25">
        <f>'[1]Lodge Goals - FY 26 - 27'!C10</f>
        <v>138</v>
      </c>
      <c r="C30" s="26">
        <f>'[1]Lodge Goals - FY 26 - 27'!D10</f>
        <v>150</v>
      </c>
      <c r="D30" s="33">
        <f t="shared" si="8"/>
        <v>-12</v>
      </c>
      <c r="E30" s="27">
        <f>'[1]Lodge Goals - FY 26 - 27'!I10</f>
        <v>15</v>
      </c>
      <c r="F30" s="10">
        <f>'[1]Lodge Goals - FY 26 - 27'!J10</f>
        <v>2</v>
      </c>
      <c r="G30" s="28">
        <f t="shared" si="9"/>
        <v>-13</v>
      </c>
      <c r="H30" s="28">
        <f>'[1]Lodge Goals - FY 26 - 27'!L10</f>
        <v>0</v>
      </c>
      <c r="I30" s="28">
        <f>'[1]Lodge Goals - FY 26 - 27'!M10</f>
        <v>0</v>
      </c>
      <c r="J30" s="6">
        <v>0.85</v>
      </c>
      <c r="K30" s="29">
        <f>'[1]Lodge Goals - FY 26 - 27'!Q10</f>
        <v>0.84768211920529801</v>
      </c>
      <c r="L30" s="11">
        <v>0.1</v>
      </c>
      <c r="M30" s="29">
        <f>'[1]Lodge Goals - FY 26 - 27'!T10</f>
        <v>6.5217391304347824E-2</v>
      </c>
      <c r="N30">
        <v>5</v>
      </c>
      <c r="O30" s="14"/>
    </row>
    <row r="31" spans="1:15" x14ac:dyDescent="0.3">
      <c r="A31" s="32" t="s">
        <v>35</v>
      </c>
      <c r="B31" s="25">
        <f>'[1]Lodge Goals - FY 26 - 27'!C21</f>
        <v>434</v>
      </c>
      <c r="C31" s="26">
        <f>'[1]Lodge Goals - FY 26 - 27'!D21</f>
        <v>462</v>
      </c>
      <c r="D31" s="33">
        <f t="shared" si="8"/>
        <v>-28</v>
      </c>
      <c r="E31" s="27">
        <f>'[1]Lodge Goals - FY 26 - 27'!I21</f>
        <v>16</v>
      </c>
      <c r="F31" s="10">
        <f>'[1]Lodge Goals - FY 26 - 27'!J21</f>
        <v>14</v>
      </c>
      <c r="G31" s="28">
        <f t="shared" si="9"/>
        <v>-2</v>
      </c>
      <c r="H31" s="28">
        <f>'[1]Lodge Goals - FY 26 - 27'!L21</f>
        <v>0</v>
      </c>
      <c r="I31" s="28">
        <f>'[1]Lodge Goals - FY 26 - 27'!M21</f>
        <v>0</v>
      </c>
      <c r="J31" s="6">
        <v>0.85</v>
      </c>
      <c r="K31" s="29">
        <f>'[1]Lodge Goals - FY 26 - 27'!Q21</f>
        <v>0.87032967032967035</v>
      </c>
      <c r="L31" s="11">
        <v>0.1</v>
      </c>
      <c r="M31" s="29">
        <f>'[1]Lodge Goals - FY 26 - 27'!T21</f>
        <v>7.6036866359447008E-2</v>
      </c>
      <c r="N31" s="13">
        <f>SUM(M29:M33)</f>
        <v>0.36031294554572724</v>
      </c>
      <c r="O31" s="14">
        <f>N31/N30</f>
        <v>7.2062589109145453E-2</v>
      </c>
    </row>
    <row r="32" spans="1:15" x14ac:dyDescent="0.3">
      <c r="A32" s="32" t="s">
        <v>36</v>
      </c>
      <c r="B32" s="25">
        <f>'[1]Lodge Goals - FY 26 - 27'!C24</f>
        <v>236</v>
      </c>
      <c r="C32" s="26">
        <f>'[1]Lodge Goals - FY 26 - 27'!D24</f>
        <v>251</v>
      </c>
      <c r="D32" s="33">
        <f t="shared" si="8"/>
        <v>-15</v>
      </c>
      <c r="E32" s="27">
        <f>'[1]Lodge Goals - FY 26 - 27'!I24</f>
        <v>18</v>
      </c>
      <c r="F32" s="10">
        <f>'[1]Lodge Goals - FY 26 - 27'!J24</f>
        <v>19</v>
      </c>
      <c r="G32" s="28">
        <f t="shared" si="9"/>
        <v>1</v>
      </c>
      <c r="H32" s="28">
        <f>'[1]Lodge Goals - FY 26 - 27'!L24</f>
        <v>4</v>
      </c>
      <c r="I32" s="28">
        <f>'[1]Lodge Goals - FY 26 - 27'!M24</f>
        <v>0</v>
      </c>
      <c r="J32" s="6">
        <v>0.85</v>
      </c>
      <c r="K32" s="29">
        <f>'[1]Lodge Goals - FY 26 - 27'!Q24</f>
        <v>0.86497890295358648</v>
      </c>
      <c r="L32" s="11">
        <v>0.1</v>
      </c>
      <c r="M32" s="29">
        <f>'[1]Lodge Goals - FY 26 - 27'!T24</f>
        <v>8.4745762711864403E-2</v>
      </c>
    </row>
    <row r="33" spans="1:15" x14ac:dyDescent="0.3">
      <c r="A33" s="32" t="s">
        <v>37</v>
      </c>
      <c r="B33" s="25">
        <f>'[1]Lodge Goals - FY 26 - 27'!C25</f>
        <v>375</v>
      </c>
      <c r="C33" s="26">
        <f>'[1]Lodge Goals - FY 26 - 27'!D25</f>
        <v>392</v>
      </c>
      <c r="D33" s="33">
        <f t="shared" si="8"/>
        <v>-17</v>
      </c>
      <c r="E33" s="27">
        <f>'[1]Lodge Goals - FY 26 - 27'!I25</f>
        <v>81</v>
      </c>
      <c r="F33" s="10">
        <f>'[1]Lodge Goals - FY 26 - 27'!J25</f>
        <v>24</v>
      </c>
      <c r="G33" s="28">
        <f t="shared" si="9"/>
        <v>-57</v>
      </c>
      <c r="H33" s="28">
        <f>'[1]Lodge Goals - FY 26 - 27'!L25</f>
        <v>1</v>
      </c>
      <c r="I33" s="28">
        <f>'[1]Lodge Goals - FY 26 - 27'!M25</f>
        <v>0</v>
      </c>
      <c r="J33" s="6">
        <v>0.85</v>
      </c>
      <c r="K33" s="29">
        <f>'[1]Lodge Goals - FY 26 - 27'!Q25</f>
        <v>0.84530386740331487</v>
      </c>
      <c r="L33" s="11">
        <v>0.1</v>
      </c>
      <c r="M33" s="29">
        <f>'[1]Lodge Goals - FY 26 - 27'!T25</f>
        <v>8.533333333333333E-2</v>
      </c>
    </row>
    <row r="34" spans="1:15" x14ac:dyDescent="0.25">
      <c r="A34" s="15" t="s">
        <v>18</v>
      </c>
      <c r="B34" s="2">
        <f>SUM(B29:B33)</f>
        <v>1428</v>
      </c>
      <c r="C34" s="3">
        <f>SUM(C29:C33)</f>
        <v>1508</v>
      </c>
      <c r="D34" s="16">
        <f t="shared" si="8"/>
        <v>-80</v>
      </c>
      <c r="E34" s="4">
        <f>SUM(E29:E33)</f>
        <v>167</v>
      </c>
      <c r="F34" s="5">
        <f>SUM(F29:F33)</f>
        <v>75</v>
      </c>
      <c r="G34" s="17">
        <f t="shared" si="9"/>
        <v>-92</v>
      </c>
      <c r="H34" s="17">
        <f>SUM(H29:H33)</f>
        <v>7</v>
      </c>
      <c r="I34" s="17">
        <f>SUM(I29:I33)</f>
        <v>0</v>
      </c>
      <c r="J34" s="6">
        <v>0.85</v>
      </c>
      <c r="K34" s="18">
        <f>O29</f>
        <v>0.85849841815121342</v>
      </c>
      <c r="L34" s="11">
        <v>0.1</v>
      </c>
      <c r="M34" s="19">
        <f>O31</f>
        <v>7.2062589109145453E-2</v>
      </c>
    </row>
    <row r="35" spans="1:15" x14ac:dyDescent="0.25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5" x14ac:dyDescent="0.3">
      <c r="A36" s="32" t="s">
        <v>38</v>
      </c>
      <c r="B36" s="25">
        <f>'[1]Lodge Goals - FY 26 - 27'!C7</f>
        <v>962</v>
      </c>
      <c r="C36" s="26">
        <f>'[1]Lodge Goals - FY 26 - 27'!D7</f>
        <v>990</v>
      </c>
      <c r="D36" s="33">
        <f>B36-C36</f>
        <v>-28</v>
      </c>
      <c r="E36" s="27">
        <f>'[1]Lodge Goals - FY 26 - 27'!I7</f>
        <v>187</v>
      </c>
      <c r="F36" s="10">
        <f>'[1]Lodge Goals - FY 26 - 27'!J7</f>
        <v>76</v>
      </c>
      <c r="G36" s="28">
        <f>F36-E36</f>
        <v>-111</v>
      </c>
      <c r="H36" s="28">
        <f>'[1]Lodge Goals - FY 26 - 27'!L7</f>
        <v>0</v>
      </c>
      <c r="I36" s="28">
        <f>'[1]Lodge Goals - FY 26 - 27'!M7</f>
        <v>0</v>
      </c>
      <c r="J36" s="6">
        <v>0.85</v>
      </c>
      <c r="K36" s="29">
        <f>'[1]Lodge Goals - FY 26 - 27'!Q7</f>
        <v>0.85924369747899154</v>
      </c>
      <c r="L36" s="11">
        <v>0.1</v>
      </c>
      <c r="M36" s="29">
        <f>'[1]Lodge Goals - FY 26 - 27'!T7</f>
        <v>9.6673596673596679E-2</v>
      </c>
      <c r="N36" s="13">
        <f>SUM(K36:K39)</f>
        <v>3.1199117934178635</v>
      </c>
      <c r="O36" s="14">
        <f>N36/N37</f>
        <v>0.77997794835446588</v>
      </c>
    </row>
    <row r="37" spans="1:15" x14ac:dyDescent="0.3">
      <c r="A37" s="32" t="s">
        <v>39</v>
      </c>
      <c r="B37" s="25">
        <f>'[1]Lodge Goals - FY 26 - 27'!C11</f>
        <v>347</v>
      </c>
      <c r="C37" s="26">
        <f>'[1]Lodge Goals - FY 26 - 27'!D11</f>
        <v>342</v>
      </c>
      <c r="D37" s="33">
        <f>B37-C37</f>
        <v>5</v>
      </c>
      <c r="E37" s="27">
        <f>'[1]Lodge Goals - FY 26 - 27'!I11</f>
        <v>43</v>
      </c>
      <c r="F37" s="10">
        <f>'[1]Lodge Goals - FY 26 - 27'!J11</f>
        <v>33</v>
      </c>
      <c r="G37" s="28">
        <f>F37-E37</f>
        <v>-10</v>
      </c>
      <c r="H37" s="28">
        <f>'[1]Lodge Goals - FY 26 - 27'!L11</f>
        <v>1</v>
      </c>
      <c r="I37" s="28">
        <f>'[1]Lodge Goals - FY 26 - 27'!M11</f>
        <v>0</v>
      </c>
      <c r="J37" s="6">
        <v>0.85</v>
      </c>
      <c r="K37" s="29">
        <f>'[1]Lodge Goals - FY 26 - 27'!Q11</f>
        <v>0.83880597014925373</v>
      </c>
      <c r="L37" s="11">
        <v>0.1</v>
      </c>
      <c r="M37" s="29">
        <f>'[1]Lodge Goals - FY 26 - 27'!T11</f>
        <v>7.492795389048991E-2</v>
      </c>
      <c r="N37">
        <v>4</v>
      </c>
      <c r="O37" s="14"/>
    </row>
    <row r="38" spans="1:15" x14ac:dyDescent="0.3">
      <c r="A38" s="32" t="s">
        <v>40</v>
      </c>
      <c r="B38" s="25">
        <f>'[1]Lodge Goals - FY 26 - 27'!C18</f>
        <v>325</v>
      </c>
      <c r="C38" s="26">
        <f>'[1]Lodge Goals - FY 26 - 27'!D18</f>
        <v>347</v>
      </c>
      <c r="D38" s="33">
        <f>B38-C38</f>
        <v>-22</v>
      </c>
      <c r="E38" s="27">
        <f>'[1]Lodge Goals - FY 26 - 27'!I18</f>
        <v>74</v>
      </c>
      <c r="F38" s="10">
        <f>'[1]Lodge Goals - FY 26 - 27'!J18</f>
        <v>31</v>
      </c>
      <c r="G38" s="28">
        <f>F38-E38</f>
        <v>-43</v>
      </c>
      <c r="H38" s="28">
        <f>'[1]Lodge Goals - FY 26 - 27'!L18</f>
        <v>0</v>
      </c>
      <c r="I38" s="28">
        <f>'[1]Lodge Goals - FY 26 - 27'!M18</f>
        <v>0</v>
      </c>
      <c r="J38" s="6">
        <v>0.85</v>
      </c>
      <c r="K38" s="29">
        <f>'[1]Lodge Goals - FY 26 - 27'!Q18</f>
        <v>0.78549848942598188</v>
      </c>
      <c r="L38" s="11">
        <v>0.1</v>
      </c>
      <c r="M38" s="29">
        <f>'[1]Lodge Goals - FY 26 - 27'!T18</f>
        <v>0.14461538461538462</v>
      </c>
      <c r="N38" s="13">
        <f>SUM(M36:M39)</f>
        <v>0.66915811165005956</v>
      </c>
      <c r="O38" s="14">
        <f>N38/N37</f>
        <v>0.16728952791251489</v>
      </c>
    </row>
    <row r="39" spans="1:15" x14ac:dyDescent="0.3">
      <c r="A39" s="32" t="s">
        <v>41</v>
      </c>
      <c r="B39" s="25">
        <f>'[1]Lodge Goals - FY 26 - 27'!C28</f>
        <v>51</v>
      </c>
      <c r="C39" s="26">
        <f>'[1]Lodge Goals - FY 26 - 27'!D28</f>
        <v>70</v>
      </c>
      <c r="D39" s="33">
        <f>B39-C39</f>
        <v>-19</v>
      </c>
      <c r="E39" s="27">
        <f>'[1]Lodge Goals - FY 26 - 27'!I28</f>
        <v>20</v>
      </c>
      <c r="F39" s="10">
        <f>'[1]Lodge Goals - FY 26 - 27'!J28</f>
        <v>4</v>
      </c>
      <c r="G39" s="28">
        <f>F39-E39</f>
        <v>-16</v>
      </c>
      <c r="H39" s="28">
        <f>'[1]Lodge Goals - FY 26 - 27'!L28</f>
        <v>0</v>
      </c>
      <c r="I39" s="28">
        <f>'[1]Lodge Goals - FY 26 - 27'!M28</f>
        <v>0</v>
      </c>
      <c r="J39" s="6">
        <v>0.85</v>
      </c>
      <c r="K39" s="29">
        <f>'[1]Lodge Goals - FY 26 - 27'!Q28</f>
        <v>0.63636363636363635</v>
      </c>
      <c r="L39" s="11">
        <v>0.1</v>
      </c>
      <c r="M39" s="29">
        <f>'[1]Lodge Goals - FY 26 - 27'!T28</f>
        <v>0.35294117647058826</v>
      </c>
    </row>
    <row r="40" spans="1:15" x14ac:dyDescent="0.25">
      <c r="A40" s="15" t="s">
        <v>18</v>
      </c>
      <c r="B40" s="2">
        <f>SUM(B36:B39)</f>
        <v>1685</v>
      </c>
      <c r="C40" s="3">
        <f>SUM(C36:C39)</f>
        <v>1749</v>
      </c>
      <c r="D40" s="16">
        <f>B40-C40</f>
        <v>-64</v>
      </c>
      <c r="E40" s="4">
        <f>SUM(E36:E39)</f>
        <v>324</v>
      </c>
      <c r="F40" s="5">
        <f>SUM(F36:F39)</f>
        <v>144</v>
      </c>
      <c r="G40" s="17">
        <f>F40-E40</f>
        <v>-180</v>
      </c>
      <c r="H40" s="17">
        <f>SUM(H36:H39)</f>
        <v>1</v>
      </c>
      <c r="I40" s="17">
        <f>SUM(I36:I39)</f>
        <v>0</v>
      </c>
      <c r="J40" s="6">
        <v>0.85</v>
      </c>
      <c r="K40" s="18">
        <f>O36</f>
        <v>0.77997794835446588</v>
      </c>
      <c r="L40" s="11">
        <v>0.1</v>
      </c>
      <c r="M40" s="19">
        <f>O38</f>
        <v>0.16728952791251489</v>
      </c>
    </row>
  </sheetData>
  <conditionalFormatting sqref="D2:D7 D9:D13 D15:D19 D21:D27 D29:D34 D36:D40">
    <cfRule type="cellIs" dxfId="10" priority="11" operator="greaterThan">
      <formula>-1</formula>
    </cfRule>
  </conditionalFormatting>
  <conditionalFormatting sqref="D2:D7 D9:D13 D15:D19 D21:D27 D29:D34 D36:D41">
    <cfRule type="cellIs" dxfId="9" priority="10" operator="lessThan">
      <formula>0</formula>
    </cfRule>
  </conditionalFormatting>
  <conditionalFormatting sqref="G2:G7 G9:G13 G15:G19 G21:G27 G29:G34 G36:G40">
    <cfRule type="cellIs" dxfId="8" priority="8" operator="greaterThan">
      <formula>-1</formula>
    </cfRule>
    <cfRule type="cellIs" dxfId="7" priority="9" operator="lessThan">
      <formula>0</formula>
    </cfRule>
  </conditionalFormatting>
  <conditionalFormatting sqref="K2:K7 K9:K13 K15:K19 K21:K27 K29:K34 K36:K40">
    <cfRule type="cellIs" dxfId="5" priority="6" operator="greaterThan">
      <formula>0.85</formula>
    </cfRule>
    <cfRule type="cellIs" dxfId="6" priority="7" operator="lessThan">
      <formula>0.85</formula>
    </cfRule>
  </conditionalFormatting>
  <conditionalFormatting sqref="H2:I7 H9:I13 H15:I19 H21:I27 H29:I34 H36:I40">
    <cfRule type="cellIs" dxfId="2" priority="3" operator="greaterThan">
      <formula>0</formula>
    </cfRule>
    <cfRule type="cellIs" dxfId="3" priority="4" operator="lessThan">
      <formula>1</formula>
    </cfRule>
    <cfRule type="cellIs" dxfId="4" priority="5" operator="greaterThan">
      <formula>1</formula>
    </cfRule>
  </conditionalFormatting>
  <conditionalFormatting sqref="M2:M7 M9:M13 M15:M19 M21:M27 M29:M34 M36:M40">
    <cfRule type="cellIs" dxfId="0" priority="1" operator="lessThan">
      <formula>0.1</formula>
    </cfRule>
    <cfRule type="cellIs" dxfId="1" priority="2" operator="greaterThan">
      <formula>0.1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</vt:lpstr>
    </vt:vector>
  </TitlesOfParts>
  <Company>Moose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Rynearson</dc:creator>
  <cp:lastModifiedBy>Mike Rynearson</cp:lastModifiedBy>
  <dcterms:created xsi:type="dcterms:W3CDTF">2026-11-04T12:58:43Z</dcterms:created>
  <dcterms:modified xsi:type="dcterms:W3CDTF">2026-11-04T12:59:07Z</dcterms:modified>
</cp:coreProperties>
</file>