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ynearson\Desktop\Desk Top Programs\3 - MEMBERSHIP NO REPORTS\FY 26 - 27\CHAPTER NUMBERS\"/>
    </mc:Choice>
  </mc:AlternateContent>
  <xr:revisionPtr revIDLastSave="0" documentId="8_{6CAF22C6-A6A8-467E-BE52-D0F6A61B9CC8}" xr6:coauthVersionLast="36" xr6:coauthVersionMax="36" xr10:uidLastSave="{00000000-0000-0000-0000-000000000000}"/>
  <bookViews>
    <workbookView xWindow="0" yWindow="0" windowWidth="28800" windowHeight="10965" xr2:uid="{36A06BF4-D518-4E27-A94F-B7EC78DD435F}"/>
  </bookViews>
  <sheets>
    <sheet name="Chapter Goals - FY 26 - 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1" l="1"/>
  <c r="K20" i="1"/>
  <c r="Q20" i="1"/>
  <c r="P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D20" i="1"/>
  <c r="C20" i="1"/>
  <c r="F20" i="1" s="1"/>
  <c r="V20" i="1" l="1"/>
  <c r="X20" i="1" s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X4" i="1"/>
  <c r="X3" i="1"/>
  <c r="X2" i="1"/>
  <c r="O20" i="1"/>
  <c r="N20" i="1"/>
  <c r="T20" i="1"/>
  <c r="S20" i="1"/>
  <c r="U20" i="1" s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U3" i="1"/>
  <c r="U2" i="1"/>
  <c r="G20" i="1" l="1"/>
  <c r="I20" i="1" s="1"/>
  <c r="J20" i="1" s="1"/>
  <c r="M20" i="1"/>
  <c r="M19" i="1" l="1"/>
  <c r="G19" i="1"/>
  <c r="I19" i="1" s="1"/>
  <c r="J19" i="1" s="1"/>
  <c r="M18" i="1"/>
  <c r="G18" i="1"/>
  <c r="I18" i="1" s="1"/>
  <c r="J18" i="1" s="1"/>
  <c r="M17" i="1"/>
  <c r="G17" i="1"/>
  <c r="I17" i="1" s="1"/>
  <c r="J17" i="1" s="1"/>
  <c r="M16" i="1"/>
  <c r="G16" i="1"/>
  <c r="I16" i="1" s="1"/>
  <c r="J16" i="1" s="1"/>
  <c r="M15" i="1"/>
  <c r="G15" i="1"/>
  <c r="I15" i="1" s="1"/>
  <c r="J15" i="1" s="1"/>
  <c r="M14" i="1"/>
  <c r="G14" i="1"/>
  <c r="I14" i="1" s="1"/>
  <c r="J14" i="1" s="1"/>
  <c r="M13" i="1"/>
  <c r="G13" i="1"/>
  <c r="I13" i="1" s="1"/>
  <c r="J13" i="1" s="1"/>
  <c r="M12" i="1"/>
  <c r="G12" i="1"/>
  <c r="I12" i="1" s="1"/>
  <c r="J12" i="1" s="1"/>
  <c r="M11" i="1"/>
  <c r="G11" i="1"/>
  <c r="I11" i="1" s="1"/>
  <c r="J11" i="1" s="1"/>
  <c r="M10" i="1"/>
  <c r="G10" i="1"/>
  <c r="I10" i="1" s="1"/>
  <c r="J10" i="1" s="1"/>
  <c r="M9" i="1"/>
  <c r="G9" i="1"/>
  <c r="I9" i="1" s="1"/>
  <c r="J9" i="1" s="1"/>
  <c r="M8" i="1"/>
  <c r="G8" i="1"/>
  <c r="I8" i="1" s="1"/>
  <c r="J8" i="1" s="1"/>
  <c r="M7" i="1"/>
  <c r="G7" i="1"/>
  <c r="I7" i="1" s="1"/>
  <c r="J7" i="1" s="1"/>
  <c r="M6" i="1"/>
  <c r="G6" i="1"/>
  <c r="I6" i="1" s="1"/>
  <c r="J6" i="1" s="1"/>
  <c r="M5" i="1"/>
  <c r="G5" i="1"/>
  <c r="I5" i="1" s="1"/>
  <c r="J5" i="1" s="1"/>
  <c r="M4" i="1"/>
  <c r="G4" i="1"/>
  <c r="I4" i="1" s="1"/>
  <c r="J4" i="1" s="1"/>
  <c r="M3" i="1"/>
  <c r="G3" i="1"/>
  <c r="M2" i="1"/>
  <c r="G2" i="1"/>
  <c r="I2" i="1" s="1"/>
  <c r="J2" i="1" s="1"/>
  <c r="I3" i="1" l="1"/>
  <c r="J3" i="1" s="1"/>
</calcChain>
</file>

<file path=xl/sharedStrings.xml><?xml version="1.0" encoding="utf-8"?>
<sst xmlns="http://schemas.openxmlformats.org/spreadsheetml/2006/main" count="41" uniqueCount="40">
  <si>
    <t>FY 25-26 Active</t>
  </si>
  <si>
    <t>FY 26-27 Active</t>
  </si>
  <si>
    <t xml:space="preserve">Goal  Progress  </t>
  </si>
  <si>
    <t>Current % Change in Active Members Goal                   (5% Increase)</t>
  </si>
  <si>
    <t xml:space="preserve">Goal Progress </t>
  </si>
  <si>
    <t>Difference</t>
  </si>
  <si>
    <t>Application Goal</t>
  </si>
  <si>
    <t xml:space="preserve">Current Retention % </t>
  </si>
  <si>
    <t>Association #52</t>
  </si>
  <si>
    <t xml:space="preserve">Application Goal Progress </t>
  </si>
  <si>
    <t>FY 26-27 Goal    (PLUS 1)</t>
  </si>
  <si>
    <t>FY 26-27 Retention Goal    (85.00%)</t>
  </si>
  <si>
    <t>Prior Active</t>
  </si>
  <si>
    <t>Current Retention</t>
  </si>
  <si>
    <t>Arrears Rate Goal: Less Than 10%</t>
  </si>
  <si>
    <t>Online Pending Applications</t>
  </si>
  <si>
    <t>Applications Pending Enrollment</t>
  </si>
  <si>
    <t>Current Arrears Rate</t>
  </si>
  <si>
    <t>AS OF: 11/02/26</t>
  </si>
  <si>
    <t>Not Paid FY To Date</t>
  </si>
  <si>
    <t>Beloit</t>
  </si>
  <si>
    <t>Kenosha</t>
  </si>
  <si>
    <t>Madison</t>
  </si>
  <si>
    <t>Milwaukee</t>
  </si>
  <si>
    <t>Green Bay</t>
  </si>
  <si>
    <t>Janesville</t>
  </si>
  <si>
    <t>Bloomer</t>
  </si>
  <si>
    <t>Eau Claire</t>
  </si>
  <si>
    <t>Monroe</t>
  </si>
  <si>
    <t>Racine</t>
  </si>
  <si>
    <t>Menomonie</t>
  </si>
  <si>
    <t>Rice Lake</t>
  </si>
  <si>
    <t>West Bend</t>
  </si>
  <si>
    <t>Chippewa Falls</t>
  </si>
  <si>
    <t>River Falls</t>
  </si>
  <si>
    <t>E.K.M</t>
  </si>
  <si>
    <t>Muskego</t>
  </si>
  <si>
    <t>Marinette</t>
  </si>
  <si>
    <t>Expired</t>
  </si>
  <si>
    <t>Dropped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</si>
</sst>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0" fontId="3" fillId="2" borderId="1" xfId="0" applyNumberFormat="1" applyFont="1" applyFill="1" applyBorder="1" applyAlignment="1">
      <alignment horizontal="center" vertical="center"/>
    </xf>
    <xf numFmtId="10" fontId="3" fillId="2" borderId="1" xfId="1" applyNumberFormat="1" applyFont="1" applyFill="1" applyBorder="1" applyAlignment="1">
      <alignment horizontal="center" vertical="center"/>
    </xf>
    <xf numFmtId="0" fontId="2" fillId="0" borderId="0" xfId="0" applyFont="1"/>
    <xf numFmtId="10" fontId="4" fillId="0" borderId="1" xfId="1" applyNumberFormat="1" applyFont="1" applyBorder="1" applyAlignment="1">
      <alignment horizontal="center" vertical="center"/>
    </xf>
    <xf numFmtId="10" fontId="4" fillId="4" borderId="1" xfId="1" applyNumberFormat="1" applyFont="1" applyFill="1" applyBorder="1" applyAlignment="1">
      <alignment horizontal="center" vertical="center"/>
    </xf>
    <xf numFmtId="10" fontId="4" fillId="2" borderId="1" xfId="1" applyNumberFormat="1" applyFont="1" applyFill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10" fontId="5" fillId="3" borderId="1" xfId="1" applyNumberFormat="1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6" fillId="0" borderId="1" xfId="1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0" fontId="4" fillId="2" borderId="1" xfId="1" applyNumberFormat="1" applyFont="1" applyFill="1" applyBorder="1" applyAlignment="1">
      <alignment horizontal="center" vertical="center" wrapText="1"/>
    </xf>
    <xf numFmtId="10" fontId="4" fillId="0" borderId="1" xfId="1" applyNumberFormat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3" fontId="3" fillId="0" borderId="1" xfId="0" applyNumberFormat="1" applyFont="1" applyBorder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/>
    </xf>
    <xf numFmtId="0" fontId="3" fillId="0" borderId="0" xfId="0" applyFont="1"/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/>
    <xf numFmtId="10" fontId="3" fillId="0" borderId="0" xfId="0" applyNumberFormat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10" fontId="7" fillId="0" borderId="0" xfId="1" applyNumberFormat="1" applyFont="1" applyAlignment="1">
      <alignment horizontal="center" vertical="center"/>
    </xf>
    <xf numFmtId="1" fontId="7" fillId="0" borderId="0" xfId="1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90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lor theme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04438-7394-4676-8B31-9B055E071F35}">
  <dimension ref="A1:Z21"/>
  <sheetViews>
    <sheetView tabSelected="1" workbookViewId="0">
      <pane ySplit="1" topLeftCell="A2" activePane="bottomLeft" state="frozen"/>
      <selection pane="bottomLeft" activeCell="G23" sqref="G23"/>
    </sheetView>
  </sheetViews>
  <sheetFormatPr defaultRowHeight="18.75" x14ac:dyDescent="0.3"/>
  <cols>
    <col min="2" max="2" width="24.85546875" style="36" bestFit="1" customWidth="1"/>
    <col min="3" max="3" width="11.85546875" style="40" hidden="1" customWidth="1"/>
    <col min="4" max="4" width="12.28515625" style="40" customWidth="1"/>
    <col min="5" max="5" width="12.28515625" style="40" hidden="1" customWidth="1"/>
    <col min="6" max="6" width="12.28515625" style="40" customWidth="1"/>
    <col min="7" max="7" width="11.5703125" style="40" customWidth="1"/>
    <col min="8" max="8" width="16.85546875" style="41" hidden="1" customWidth="1"/>
    <col min="9" max="9" width="12.5703125" style="42" hidden="1" customWidth="1"/>
    <col min="10" max="10" width="14" style="42" hidden="1" customWidth="1"/>
    <col min="11" max="11" width="15.7109375" style="43" customWidth="1"/>
    <col min="12" max="12" width="15.42578125" style="43" customWidth="1"/>
    <col min="13" max="13" width="14" style="43" customWidth="1"/>
    <col min="14" max="14" width="15.7109375" style="43" customWidth="1"/>
    <col min="15" max="17" width="15.85546875" style="43" customWidth="1"/>
    <col min="18" max="18" width="17" style="42" customWidth="1"/>
    <col min="19" max="20" width="17" style="42" hidden="1" customWidth="1"/>
    <col min="21" max="21" width="17" style="42" customWidth="1"/>
    <col min="22" max="22" width="13.140625" style="34" hidden="1" customWidth="1"/>
    <col min="23" max="23" width="12" style="34" customWidth="1"/>
    <col min="24" max="24" width="11.28515625" style="34" customWidth="1"/>
  </cols>
  <sheetData>
    <row r="1" spans="1:26" s="25" customFormat="1" ht="112.5" x14ac:dyDescent="0.3">
      <c r="A1" s="44" t="s">
        <v>18</v>
      </c>
      <c r="B1" s="45"/>
      <c r="C1" s="19" t="s">
        <v>0</v>
      </c>
      <c r="D1" s="19" t="s">
        <v>1</v>
      </c>
      <c r="E1" s="19"/>
      <c r="F1" s="20" t="s">
        <v>10</v>
      </c>
      <c r="G1" s="19" t="s">
        <v>2</v>
      </c>
      <c r="H1" s="21" t="s">
        <v>3</v>
      </c>
      <c r="I1" s="22" t="s">
        <v>4</v>
      </c>
      <c r="J1" s="22" t="s">
        <v>5</v>
      </c>
      <c r="K1" s="23" t="s">
        <v>6</v>
      </c>
      <c r="L1" s="24" t="s">
        <v>9</v>
      </c>
      <c r="M1" s="24" t="s">
        <v>5</v>
      </c>
      <c r="N1" s="24" t="s">
        <v>16</v>
      </c>
      <c r="O1" s="24" t="s">
        <v>15</v>
      </c>
      <c r="P1" s="24" t="s">
        <v>38</v>
      </c>
      <c r="Q1" s="24" t="s">
        <v>39</v>
      </c>
      <c r="R1" s="21" t="s">
        <v>11</v>
      </c>
      <c r="S1" s="35" t="s">
        <v>12</v>
      </c>
      <c r="T1" s="35" t="s">
        <v>13</v>
      </c>
      <c r="U1" s="22" t="s">
        <v>7</v>
      </c>
      <c r="V1" s="30" t="s">
        <v>19</v>
      </c>
      <c r="W1" s="31" t="s">
        <v>14</v>
      </c>
      <c r="X1" s="30" t="s">
        <v>17</v>
      </c>
    </row>
    <row r="2" spans="1:26" s="28" customFormat="1" x14ac:dyDescent="0.3">
      <c r="A2" s="15">
        <v>56</v>
      </c>
      <c r="B2" s="16" t="s">
        <v>20</v>
      </c>
      <c r="C2" s="15">
        <v>184</v>
      </c>
      <c r="D2" s="48">
        <v>173</v>
      </c>
      <c r="E2" s="15">
        <v>1</v>
      </c>
      <c r="F2" s="1">
        <f>C2+E2</f>
        <v>185</v>
      </c>
      <c r="G2" s="26">
        <f>D2-F2</f>
        <v>-12</v>
      </c>
      <c r="H2" s="2">
        <v>0.05</v>
      </c>
      <c r="I2" s="27">
        <f>G2/D2</f>
        <v>-6.9364161849710976E-2</v>
      </c>
      <c r="J2" s="27">
        <f>I2-H2</f>
        <v>-0.11936416184971098</v>
      </c>
      <c r="K2" s="50">
        <v>10</v>
      </c>
      <c r="L2" s="49">
        <v>7</v>
      </c>
      <c r="M2" s="18">
        <f>L2-K2</f>
        <v>-3</v>
      </c>
      <c r="N2" s="18">
        <v>0</v>
      </c>
      <c r="O2" s="18">
        <v>1</v>
      </c>
      <c r="P2" s="48">
        <v>25</v>
      </c>
      <c r="Q2" s="48">
        <v>79</v>
      </c>
      <c r="R2" s="3">
        <v>0.85</v>
      </c>
      <c r="S2" s="48">
        <v>184</v>
      </c>
      <c r="T2" s="48">
        <v>159</v>
      </c>
      <c r="U2" s="27">
        <f>T2/S2</f>
        <v>0.86413043478260865</v>
      </c>
      <c r="V2" s="48">
        <v>10</v>
      </c>
      <c r="W2" s="32">
        <v>0.1</v>
      </c>
      <c r="X2" s="27">
        <f>V2/D2</f>
        <v>5.7803468208092484E-2</v>
      </c>
      <c r="Y2"/>
      <c r="Z2"/>
    </row>
    <row r="3" spans="1:26" s="28" customFormat="1" x14ac:dyDescent="0.3">
      <c r="A3" s="15">
        <v>155</v>
      </c>
      <c r="B3" s="16" t="s">
        <v>21</v>
      </c>
      <c r="C3" s="15">
        <v>467</v>
      </c>
      <c r="D3" s="48">
        <v>427</v>
      </c>
      <c r="E3" s="15">
        <v>1</v>
      </c>
      <c r="F3" s="1">
        <f t="shared" ref="F3:F20" si="0">C3+E3</f>
        <v>468</v>
      </c>
      <c r="G3" s="26">
        <f>D3-F3</f>
        <v>-41</v>
      </c>
      <c r="H3" s="2">
        <v>0.05</v>
      </c>
      <c r="I3" s="27">
        <f>G3/D3</f>
        <v>-9.6018735362997654E-2</v>
      </c>
      <c r="J3" s="27">
        <f t="shared" ref="J3:J20" si="1">I3-H3</f>
        <v>-0.14601873536299764</v>
      </c>
      <c r="K3" s="50">
        <v>10</v>
      </c>
      <c r="L3" s="49">
        <v>4</v>
      </c>
      <c r="M3" s="18">
        <f t="shared" ref="M3:M19" si="2">L3-K3</f>
        <v>-6</v>
      </c>
      <c r="N3" s="18">
        <v>0</v>
      </c>
      <c r="O3" s="18">
        <v>0</v>
      </c>
      <c r="P3" s="48">
        <v>85</v>
      </c>
      <c r="Q3" s="48">
        <v>259</v>
      </c>
      <c r="R3" s="3">
        <v>0.85</v>
      </c>
      <c r="S3" s="48">
        <v>488</v>
      </c>
      <c r="T3" s="48">
        <v>403</v>
      </c>
      <c r="U3" s="27">
        <f t="shared" ref="U3:U20" si="3">T3/S3</f>
        <v>0.82581967213114749</v>
      </c>
      <c r="V3" s="48">
        <v>25</v>
      </c>
      <c r="W3" s="32">
        <v>0.1</v>
      </c>
      <c r="X3" s="27">
        <f>V3/D3</f>
        <v>5.8548009367681501E-2</v>
      </c>
      <c r="Y3"/>
      <c r="Z3"/>
    </row>
    <row r="4" spans="1:26" s="28" customFormat="1" x14ac:dyDescent="0.3">
      <c r="A4" s="15">
        <v>291</v>
      </c>
      <c r="B4" s="16" t="s">
        <v>22</v>
      </c>
      <c r="C4" s="15">
        <v>99</v>
      </c>
      <c r="D4" s="48">
        <v>98</v>
      </c>
      <c r="E4" s="15">
        <v>1</v>
      </c>
      <c r="F4" s="1">
        <f t="shared" si="0"/>
        <v>100</v>
      </c>
      <c r="G4" s="16">
        <f>D4-F4</f>
        <v>-2</v>
      </c>
      <c r="H4" s="2">
        <v>0.05</v>
      </c>
      <c r="I4" s="27">
        <f>G4/D4</f>
        <v>-2.0408163265306121E-2</v>
      </c>
      <c r="J4" s="27">
        <f t="shared" si="1"/>
        <v>-7.040816326530612E-2</v>
      </c>
      <c r="K4" s="50">
        <v>10</v>
      </c>
      <c r="L4" s="49">
        <v>1</v>
      </c>
      <c r="M4" s="18">
        <f t="shared" si="2"/>
        <v>-9</v>
      </c>
      <c r="N4" s="18">
        <v>0</v>
      </c>
      <c r="O4" s="18">
        <v>0</v>
      </c>
      <c r="P4" s="48">
        <v>1</v>
      </c>
      <c r="Q4" s="48">
        <v>8</v>
      </c>
      <c r="R4" s="3">
        <v>0.85</v>
      </c>
      <c r="S4" s="48">
        <v>92</v>
      </c>
      <c r="T4" s="48">
        <v>89</v>
      </c>
      <c r="U4" s="27">
        <f t="shared" si="3"/>
        <v>0.96739130434782605</v>
      </c>
      <c r="V4" s="48">
        <v>1</v>
      </c>
      <c r="W4" s="32">
        <v>0.1</v>
      </c>
      <c r="X4" s="27">
        <f>V4/D4</f>
        <v>1.020408163265306E-2</v>
      </c>
      <c r="Y4"/>
      <c r="Z4"/>
    </row>
    <row r="5" spans="1:26" s="28" customFormat="1" x14ac:dyDescent="0.3">
      <c r="A5" s="15">
        <v>345</v>
      </c>
      <c r="B5" s="16" t="s">
        <v>23</v>
      </c>
      <c r="C5" s="15">
        <v>131</v>
      </c>
      <c r="D5" s="48">
        <v>119</v>
      </c>
      <c r="E5" s="15">
        <v>1</v>
      </c>
      <c r="F5" s="1">
        <f t="shared" si="0"/>
        <v>132</v>
      </c>
      <c r="G5" s="16">
        <f>D5-F5</f>
        <v>-13</v>
      </c>
      <c r="H5" s="2">
        <v>0.05</v>
      </c>
      <c r="I5" s="27">
        <f>G5/D5</f>
        <v>-0.1092436974789916</v>
      </c>
      <c r="J5" s="27">
        <f t="shared" si="1"/>
        <v>-0.15924369747899159</v>
      </c>
      <c r="K5" s="50">
        <v>10</v>
      </c>
      <c r="L5" s="49">
        <v>4</v>
      </c>
      <c r="M5" s="18">
        <f t="shared" si="2"/>
        <v>-6</v>
      </c>
      <c r="N5" s="18">
        <v>0</v>
      </c>
      <c r="O5" s="18">
        <v>0</v>
      </c>
      <c r="P5" s="48">
        <v>27</v>
      </c>
      <c r="Q5" s="48">
        <v>119</v>
      </c>
      <c r="R5" s="3">
        <v>0.85</v>
      </c>
      <c r="S5" s="48">
        <v>141</v>
      </c>
      <c r="T5" s="48">
        <v>111</v>
      </c>
      <c r="U5" s="27">
        <f t="shared" si="3"/>
        <v>0.78723404255319152</v>
      </c>
      <c r="V5" s="48">
        <v>5</v>
      </c>
      <c r="W5" s="32">
        <v>0.1</v>
      </c>
      <c r="X5" s="27">
        <f>V5/D5</f>
        <v>4.2016806722689079E-2</v>
      </c>
      <c r="Y5"/>
      <c r="Z5"/>
    </row>
    <row r="6" spans="1:26" s="28" customFormat="1" x14ac:dyDescent="0.3">
      <c r="A6" s="15">
        <v>451</v>
      </c>
      <c r="B6" s="16" t="s">
        <v>24</v>
      </c>
      <c r="C6" s="15">
        <v>366</v>
      </c>
      <c r="D6" s="48">
        <v>331</v>
      </c>
      <c r="E6" s="15">
        <v>1</v>
      </c>
      <c r="F6" s="1">
        <f t="shared" si="0"/>
        <v>367</v>
      </c>
      <c r="G6" s="16">
        <f>D6-F6</f>
        <v>-36</v>
      </c>
      <c r="H6" s="2">
        <v>0.05</v>
      </c>
      <c r="I6" s="27">
        <f>G6/D6</f>
        <v>-0.10876132930513595</v>
      </c>
      <c r="J6" s="27">
        <f t="shared" si="1"/>
        <v>-0.15876132930513595</v>
      </c>
      <c r="K6" s="50">
        <v>10</v>
      </c>
      <c r="L6" s="49">
        <v>3</v>
      </c>
      <c r="M6" s="18">
        <f t="shared" si="2"/>
        <v>-7</v>
      </c>
      <c r="N6" s="18">
        <v>0</v>
      </c>
      <c r="O6" s="18">
        <v>0</v>
      </c>
      <c r="P6" s="48">
        <v>74</v>
      </c>
      <c r="Q6" s="48">
        <v>193</v>
      </c>
      <c r="R6" s="3">
        <v>0.85</v>
      </c>
      <c r="S6" s="48">
        <v>361</v>
      </c>
      <c r="T6" s="48">
        <v>291</v>
      </c>
      <c r="U6" s="27">
        <f t="shared" si="3"/>
        <v>0.80609418282548473</v>
      </c>
      <c r="V6" s="48">
        <v>25</v>
      </c>
      <c r="W6" s="32">
        <v>0.1</v>
      </c>
      <c r="X6" s="27">
        <f>V6/D6</f>
        <v>7.5528700906344406E-2</v>
      </c>
      <c r="Y6"/>
      <c r="Z6"/>
    </row>
    <row r="7" spans="1:26" s="28" customFormat="1" x14ac:dyDescent="0.3">
      <c r="A7" s="15">
        <v>477</v>
      </c>
      <c r="B7" s="16" t="s">
        <v>25</v>
      </c>
      <c r="C7" s="15">
        <v>125</v>
      </c>
      <c r="D7" s="48">
        <v>119</v>
      </c>
      <c r="E7" s="15">
        <v>1</v>
      </c>
      <c r="F7" s="1">
        <f t="shared" si="0"/>
        <v>126</v>
      </c>
      <c r="G7" s="16">
        <f>D7-F7</f>
        <v>-7</v>
      </c>
      <c r="H7" s="2">
        <v>0.05</v>
      </c>
      <c r="I7" s="27">
        <f>G7/D7</f>
        <v>-5.8823529411764705E-2</v>
      </c>
      <c r="J7" s="27">
        <f t="shared" si="1"/>
        <v>-0.10882352941176471</v>
      </c>
      <c r="K7" s="50">
        <v>10</v>
      </c>
      <c r="L7" s="49">
        <v>4</v>
      </c>
      <c r="M7" s="18">
        <f t="shared" si="2"/>
        <v>-6</v>
      </c>
      <c r="N7" s="18">
        <v>0</v>
      </c>
      <c r="O7" s="18">
        <v>0</v>
      </c>
      <c r="P7" s="48">
        <v>18</v>
      </c>
      <c r="Q7" s="48">
        <v>82</v>
      </c>
      <c r="R7" s="3">
        <v>0.85</v>
      </c>
      <c r="S7" s="48">
        <v>132</v>
      </c>
      <c r="T7" s="48">
        <v>113</v>
      </c>
      <c r="U7" s="27">
        <f t="shared" si="3"/>
        <v>0.85606060606060608</v>
      </c>
      <c r="V7" s="48">
        <v>8</v>
      </c>
      <c r="W7" s="32">
        <v>0.1</v>
      </c>
      <c r="X7" s="27">
        <f>V7/D7</f>
        <v>6.7226890756302518E-2</v>
      </c>
      <c r="Y7"/>
      <c r="Z7"/>
    </row>
    <row r="8" spans="1:26" s="28" customFormat="1" x14ac:dyDescent="0.3">
      <c r="A8" s="15">
        <v>513</v>
      </c>
      <c r="B8" s="16" t="s">
        <v>26</v>
      </c>
      <c r="C8" s="15">
        <v>50</v>
      </c>
      <c r="D8" s="48">
        <v>43</v>
      </c>
      <c r="E8" s="15">
        <v>1</v>
      </c>
      <c r="F8" s="1">
        <f t="shared" si="0"/>
        <v>51</v>
      </c>
      <c r="G8" s="16">
        <f>D8-F8</f>
        <v>-8</v>
      </c>
      <c r="H8" s="2">
        <v>0.05</v>
      </c>
      <c r="I8" s="27">
        <f>G8/D8</f>
        <v>-0.18604651162790697</v>
      </c>
      <c r="J8" s="27">
        <f t="shared" si="1"/>
        <v>-0.23604651162790696</v>
      </c>
      <c r="K8" s="50">
        <v>10</v>
      </c>
      <c r="L8" s="49">
        <v>1</v>
      </c>
      <c r="M8" s="18">
        <f t="shared" si="2"/>
        <v>-9</v>
      </c>
      <c r="N8" s="18">
        <v>0</v>
      </c>
      <c r="O8" s="18">
        <v>0</v>
      </c>
      <c r="P8" s="48">
        <v>17</v>
      </c>
      <c r="Q8" s="48">
        <v>8</v>
      </c>
      <c r="R8" s="3">
        <v>0.85</v>
      </c>
      <c r="S8" s="48">
        <v>59</v>
      </c>
      <c r="T8" s="48">
        <v>42</v>
      </c>
      <c r="U8" s="27">
        <f t="shared" si="3"/>
        <v>0.71186440677966101</v>
      </c>
      <c r="V8" s="48">
        <v>9</v>
      </c>
      <c r="W8" s="32">
        <v>0.1</v>
      </c>
      <c r="X8" s="27">
        <f>V8/D8</f>
        <v>0.20930232558139536</v>
      </c>
      <c r="Y8"/>
      <c r="Z8"/>
    </row>
    <row r="9" spans="1:26" s="28" customFormat="1" x14ac:dyDescent="0.3">
      <c r="A9" s="15">
        <v>557</v>
      </c>
      <c r="B9" s="16" t="s">
        <v>27</v>
      </c>
      <c r="C9" s="15">
        <v>229</v>
      </c>
      <c r="D9" s="48">
        <v>209</v>
      </c>
      <c r="E9" s="15">
        <v>1</v>
      </c>
      <c r="F9" s="1">
        <f t="shared" si="0"/>
        <v>230</v>
      </c>
      <c r="G9" s="16">
        <f>D9-F9</f>
        <v>-21</v>
      </c>
      <c r="H9" s="2">
        <v>0.05</v>
      </c>
      <c r="I9" s="27">
        <f>G9/D9</f>
        <v>-0.10047846889952153</v>
      </c>
      <c r="J9" s="27">
        <f t="shared" si="1"/>
        <v>-0.15047846889952154</v>
      </c>
      <c r="K9" s="50">
        <v>10</v>
      </c>
      <c r="L9" s="49">
        <v>1</v>
      </c>
      <c r="M9" s="18">
        <f t="shared" si="2"/>
        <v>-9</v>
      </c>
      <c r="N9" s="18">
        <v>0</v>
      </c>
      <c r="O9" s="18">
        <v>0</v>
      </c>
      <c r="P9" s="48">
        <v>32</v>
      </c>
      <c r="Q9" s="48">
        <v>49</v>
      </c>
      <c r="R9" s="3">
        <v>0.85</v>
      </c>
      <c r="S9" s="48">
        <v>233</v>
      </c>
      <c r="T9" s="48">
        <v>200</v>
      </c>
      <c r="U9" s="27">
        <f t="shared" si="3"/>
        <v>0.85836909871244638</v>
      </c>
      <c r="V9" s="48">
        <v>10</v>
      </c>
      <c r="W9" s="32">
        <v>0.1</v>
      </c>
      <c r="X9" s="27">
        <f>V9/D9</f>
        <v>4.784688995215311E-2</v>
      </c>
      <c r="Y9"/>
      <c r="Z9"/>
    </row>
    <row r="10" spans="1:26" s="28" customFormat="1" x14ac:dyDescent="0.3">
      <c r="A10" s="15">
        <v>599</v>
      </c>
      <c r="B10" s="16" t="s">
        <v>28</v>
      </c>
      <c r="C10" s="15">
        <v>279</v>
      </c>
      <c r="D10" s="48">
        <v>257</v>
      </c>
      <c r="E10" s="15">
        <v>1</v>
      </c>
      <c r="F10" s="1">
        <f t="shared" si="0"/>
        <v>280</v>
      </c>
      <c r="G10" s="16">
        <f>D10-F10</f>
        <v>-23</v>
      </c>
      <c r="H10" s="2">
        <v>0.05</v>
      </c>
      <c r="I10" s="27">
        <f>G10/D10</f>
        <v>-8.9494163424124515E-2</v>
      </c>
      <c r="J10" s="27">
        <f t="shared" si="1"/>
        <v>-0.13949416342412452</v>
      </c>
      <c r="K10" s="50">
        <v>10</v>
      </c>
      <c r="L10" s="49">
        <v>3</v>
      </c>
      <c r="M10" s="17">
        <f t="shared" si="2"/>
        <v>-7</v>
      </c>
      <c r="N10" s="18">
        <v>0</v>
      </c>
      <c r="O10" s="18">
        <v>0</v>
      </c>
      <c r="P10" s="48">
        <v>54</v>
      </c>
      <c r="Q10" s="48">
        <v>95</v>
      </c>
      <c r="R10" s="3">
        <v>0.85</v>
      </c>
      <c r="S10" s="48">
        <v>299</v>
      </c>
      <c r="T10" s="48">
        <v>244</v>
      </c>
      <c r="U10" s="27">
        <f t="shared" si="3"/>
        <v>0.81605351170568563</v>
      </c>
      <c r="V10" s="48">
        <v>14</v>
      </c>
      <c r="W10" s="32">
        <v>0.1</v>
      </c>
      <c r="X10" s="27">
        <f>V10/D10</f>
        <v>5.4474708171206226E-2</v>
      </c>
      <c r="Y10"/>
      <c r="Z10"/>
    </row>
    <row r="11" spans="1:26" s="28" customFormat="1" x14ac:dyDescent="0.3">
      <c r="A11" s="15">
        <v>631</v>
      </c>
      <c r="B11" s="16" t="s">
        <v>29</v>
      </c>
      <c r="C11" s="15">
        <v>481</v>
      </c>
      <c r="D11" s="48">
        <v>463</v>
      </c>
      <c r="E11" s="15">
        <v>1</v>
      </c>
      <c r="F11" s="1">
        <f t="shared" si="0"/>
        <v>482</v>
      </c>
      <c r="G11" s="16">
        <f>D11-F11</f>
        <v>-19</v>
      </c>
      <c r="H11" s="2">
        <v>0.05</v>
      </c>
      <c r="I11" s="27">
        <f>G11/D11</f>
        <v>-4.1036717062634988E-2</v>
      </c>
      <c r="J11" s="27">
        <f t="shared" si="1"/>
        <v>-9.1036717062634998E-2</v>
      </c>
      <c r="K11" s="50">
        <v>77</v>
      </c>
      <c r="L11" s="49">
        <v>9</v>
      </c>
      <c r="M11" s="18">
        <f t="shared" si="2"/>
        <v>-68</v>
      </c>
      <c r="N11" s="18">
        <v>1</v>
      </c>
      <c r="O11" s="18">
        <v>0</v>
      </c>
      <c r="P11" s="48">
        <v>54</v>
      </c>
      <c r="Q11" s="48">
        <v>181</v>
      </c>
      <c r="R11" s="3">
        <v>0.85</v>
      </c>
      <c r="S11" s="48">
        <v>414</v>
      </c>
      <c r="T11" s="48">
        <v>364</v>
      </c>
      <c r="U11" s="27">
        <f t="shared" si="3"/>
        <v>0.87922705314009664</v>
      </c>
      <c r="V11" s="48">
        <v>18</v>
      </c>
      <c r="W11" s="32">
        <v>0.1</v>
      </c>
      <c r="X11" s="27">
        <f>V11/D11</f>
        <v>3.8876889848812095E-2</v>
      </c>
      <c r="Y11"/>
      <c r="Z11"/>
    </row>
    <row r="12" spans="1:26" s="28" customFormat="1" x14ac:dyDescent="0.3">
      <c r="A12" s="15">
        <v>682</v>
      </c>
      <c r="B12" s="16" t="s">
        <v>30</v>
      </c>
      <c r="C12" s="15">
        <v>126</v>
      </c>
      <c r="D12" s="48">
        <v>119</v>
      </c>
      <c r="E12" s="15">
        <v>1</v>
      </c>
      <c r="F12" s="1">
        <f t="shared" si="0"/>
        <v>127</v>
      </c>
      <c r="G12" s="16">
        <f>D12-F12</f>
        <v>-8</v>
      </c>
      <c r="H12" s="2">
        <v>0.05</v>
      </c>
      <c r="I12" s="27">
        <f>G12/D12</f>
        <v>-6.7226890756302518E-2</v>
      </c>
      <c r="J12" s="27">
        <f t="shared" si="1"/>
        <v>-0.11722689075630252</v>
      </c>
      <c r="K12" s="50">
        <v>10</v>
      </c>
      <c r="L12" s="49">
        <v>2</v>
      </c>
      <c r="M12" s="18">
        <f t="shared" si="2"/>
        <v>-8</v>
      </c>
      <c r="N12" s="18">
        <v>0</v>
      </c>
      <c r="O12" s="18">
        <v>0</v>
      </c>
      <c r="P12" s="48">
        <v>8</v>
      </c>
      <c r="Q12" s="48">
        <v>18</v>
      </c>
      <c r="R12" s="3">
        <v>0.85</v>
      </c>
      <c r="S12" s="48">
        <v>121</v>
      </c>
      <c r="T12" s="48">
        <v>110</v>
      </c>
      <c r="U12" s="27">
        <f t="shared" si="3"/>
        <v>0.90909090909090906</v>
      </c>
      <c r="V12" s="48">
        <v>1</v>
      </c>
      <c r="W12" s="32">
        <v>0.1</v>
      </c>
      <c r="X12" s="27">
        <f>V12/D12</f>
        <v>8.4033613445378148E-3</v>
      </c>
      <c r="Y12"/>
      <c r="Z12"/>
    </row>
    <row r="13" spans="1:26" s="28" customFormat="1" x14ac:dyDescent="0.3">
      <c r="A13" s="15">
        <v>725</v>
      </c>
      <c r="B13" s="16" t="s">
        <v>31</v>
      </c>
      <c r="C13" s="15">
        <v>211</v>
      </c>
      <c r="D13" s="48">
        <v>194</v>
      </c>
      <c r="E13" s="15">
        <v>1</v>
      </c>
      <c r="F13" s="1">
        <f t="shared" si="0"/>
        <v>212</v>
      </c>
      <c r="G13" s="16">
        <f>D13-F13</f>
        <v>-18</v>
      </c>
      <c r="H13" s="2">
        <v>0.05</v>
      </c>
      <c r="I13" s="27">
        <f>G13/D13</f>
        <v>-9.2783505154639179E-2</v>
      </c>
      <c r="J13" s="27">
        <f t="shared" si="1"/>
        <v>-0.14278350515463917</v>
      </c>
      <c r="K13" s="50">
        <v>10</v>
      </c>
      <c r="L13" s="49">
        <v>7</v>
      </c>
      <c r="M13" s="18">
        <f t="shared" si="2"/>
        <v>-3</v>
      </c>
      <c r="N13" s="18">
        <v>0</v>
      </c>
      <c r="O13" s="18">
        <v>0</v>
      </c>
      <c r="P13" s="48">
        <v>34</v>
      </c>
      <c r="Q13" s="48">
        <v>75</v>
      </c>
      <c r="R13" s="3">
        <v>0.85</v>
      </c>
      <c r="S13" s="48">
        <v>215</v>
      </c>
      <c r="T13" s="48">
        <v>179</v>
      </c>
      <c r="U13" s="27">
        <f t="shared" si="3"/>
        <v>0.83255813953488367</v>
      </c>
      <c r="V13" s="48">
        <v>18</v>
      </c>
      <c r="W13" s="32">
        <v>0.1</v>
      </c>
      <c r="X13" s="27">
        <f>V13/D13</f>
        <v>9.2783505154639179E-2</v>
      </c>
      <c r="Y13"/>
      <c r="Z13"/>
    </row>
    <row r="14" spans="1:26" s="28" customFormat="1" x14ac:dyDescent="0.3">
      <c r="A14" s="15">
        <v>732</v>
      </c>
      <c r="B14" s="16" t="s">
        <v>32</v>
      </c>
      <c r="C14" s="15">
        <v>303</v>
      </c>
      <c r="D14" s="48">
        <v>298</v>
      </c>
      <c r="E14" s="15">
        <v>1</v>
      </c>
      <c r="F14" s="1">
        <f t="shared" si="0"/>
        <v>304</v>
      </c>
      <c r="G14" s="29">
        <f>D14-F14</f>
        <v>-6</v>
      </c>
      <c r="H14" s="2">
        <v>0.05</v>
      </c>
      <c r="I14" s="27">
        <f>G14/D14</f>
        <v>-2.0134228187919462E-2</v>
      </c>
      <c r="J14" s="27">
        <f t="shared" si="1"/>
        <v>-7.0134228187919465E-2</v>
      </c>
      <c r="K14" s="50">
        <v>27</v>
      </c>
      <c r="L14" s="49">
        <v>13</v>
      </c>
      <c r="M14" s="17">
        <f t="shared" si="2"/>
        <v>-14</v>
      </c>
      <c r="N14" s="18">
        <v>1</v>
      </c>
      <c r="O14" s="18">
        <v>0</v>
      </c>
      <c r="P14" s="48">
        <v>46</v>
      </c>
      <c r="Q14" s="48">
        <v>94</v>
      </c>
      <c r="R14" s="3">
        <v>0.85</v>
      </c>
      <c r="S14" s="48">
        <v>305</v>
      </c>
      <c r="T14" s="48">
        <v>257</v>
      </c>
      <c r="U14" s="27">
        <f t="shared" si="3"/>
        <v>0.84262295081967209</v>
      </c>
      <c r="V14" s="48">
        <v>12</v>
      </c>
      <c r="W14" s="32">
        <v>0.1</v>
      </c>
      <c r="X14" s="27">
        <f>V14/D14</f>
        <v>4.0268456375838924E-2</v>
      </c>
      <c r="Y14"/>
      <c r="Z14"/>
    </row>
    <row r="15" spans="1:26" s="28" customFormat="1" x14ac:dyDescent="0.3">
      <c r="A15" s="15">
        <v>770</v>
      </c>
      <c r="B15" s="16" t="s">
        <v>33</v>
      </c>
      <c r="C15" s="15">
        <v>98</v>
      </c>
      <c r="D15" s="48">
        <v>96</v>
      </c>
      <c r="E15" s="15">
        <v>1</v>
      </c>
      <c r="F15" s="1">
        <f t="shared" si="0"/>
        <v>99</v>
      </c>
      <c r="G15" s="16">
        <f>D15-F15</f>
        <v>-3</v>
      </c>
      <c r="H15" s="2">
        <v>0.05</v>
      </c>
      <c r="I15" s="27">
        <f>G15/D15</f>
        <v>-3.125E-2</v>
      </c>
      <c r="J15" s="27">
        <f t="shared" si="1"/>
        <v>-8.1250000000000003E-2</v>
      </c>
      <c r="K15" s="50">
        <v>10</v>
      </c>
      <c r="L15" s="49">
        <v>4</v>
      </c>
      <c r="M15" s="18">
        <f t="shared" si="2"/>
        <v>-6</v>
      </c>
      <c r="N15" s="18">
        <v>0</v>
      </c>
      <c r="O15" s="18">
        <v>0</v>
      </c>
      <c r="P15" s="48">
        <v>13</v>
      </c>
      <c r="Q15" s="48">
        <v>29</v>
      </c>
      <c r="R15" s="3">
        <v>0.85</v>
      </c>
      <c r="S15" s="48">
        <v>99</v>
      </c>
      <c r="T15" s="48">
        <v>85</v>
      </c>
      <c r="U15" s="27">
        <f t="shared" si="3"/>
        <v>0.85858585858585856</v>
      </c>
      <c r="V15" s="48">
        <v>2</v>
      </c>
      <c r="W15" s="32">
        <v>0.1</v>
      </c>
      <c r="X15" s="27">
        <f>V15/D15</f>
        <v>2.0833333333333332E-2</v>
      </c>
      <c r="Y15"/>
      <c r="Z15"/>
    </row>
    <row r="16" spans="1:26" s="28" customFormat="1" x14ac:dyDescent="0.3">
      <c r="A16" s="15">
        <v>1159</v>
      </c>
      <c r="B16" s="16" t="s">
        <v>34</v>
      </c>
      <c r="C16" s="15">
        <v>62</v>
      </c>
      <c r="D16" s="48">
        <v>57</v>
      </c>
      <c r="E16" s="15">
        <v>1</v>
      </c>
      <c r="F16" s="1">
        <f t="shared" si="0"/>
        <v>63</v>
      </c>
      <c r="G16" s="16">
        <f>D16-F16</f>
        <v>-6</v>
      </c>
      <c r="H16" s="2">
        <v>0.05</v>
      </c>
      <c r="I16" s="27">
        <f>G16/D16</f>
        <v>-0.10526315789473684</v>
      </c>
      <c r="J16" s="27">
        <f t="shared" si="1"/>
        <v>-0.15526315789473683</v>
      </c>
      <c r="K16" s="50">
        <v>10</v>
      </c>
      <c r="L16" s="49">
        <v>2</v>
      </c>
      <c r="M16" s="18">
        <f t="shared" si="2"/>
        <v>-8</v>
      </c>
      <c r="N16" s="18">
        <v>0</v>
      </c>
      <c r="O16" s="18">
        <v>0</v>
      </c>
      <c r="P16" s="48">
        <v>12</v>
      </c>
      <c r="Q16" s="48">
        <v>21</v>
      </c>
      <c r="R16" s="3">
        <v>0.85</v>
      </c>
      <c r="S16" s="48">
        <v>62</v>
      </c>
      <c r="T16" s="48">
        <v>51</v>
      </c>
      <c r="U16" s="27">
        <f t="shared" si="3"/>
        <v>0.82258064516129037</v>
      </c>
      <c r="V16" s="48">
        <v>3</v>
      </c>
      <c r="W16" s="32">
        <v>0.1</v>
      </c>
      <c r="X16" s="27">
        <f>V16/D16</f>
        <v>5.2631578947368418E-2</v>
      </c>
      <c r="Y16"/>
      <c r="Z16"/>
    </row>
    <row r="17" spans="1:26" s="28" customFormat="1" x14ac:dyDescent="0.3">
      <c r="A17" s="15">
        <v>1578</v>
      </c>
      <c r="B17" s="16" t="s">
        <v>35</v>
      </c>
      <c r="C17" s="15">
        <v>51</v>
      </c>
      <c r="D17" s="48">
        <v>45</v>
      </c>
      <c r="E17" s="15">
        <v>1</v>
      </c>
      <c r="F17" s="1">
        <f t="shared" si="0"/>
        <v>52</v>
      </c>
      <c r="G17" s="16">
        <f>D17-F17</f>
        <v>-7</v>
      </c>
      <c r="H17" s="2">
        <v>0.05</v>
      </c>
      <c r="I17" s="27">
        <f>G17/D17</f>
        <v>-0.15555555555555556</v>
      </c>
      <c r="J17" s="27">
        <f t="shared" si="1"/>
        <v>-0.20555555555555555</v>
      </c>
      <c r="K17" s="50">
        <v>10</v>
      </c>
      <c r="L17" s="49">
        <v>0</v>
      </c>
      <c r="M17" s="18">
        <f t="shared" si="2"/>
        <v>-10</v>
      </c>
      <c r="N17" s="18">
        <v>0</v>
      </c>
      <c r="O17" s="18">
        <v>0</v>
      </c>
      <c r="P17" s="48">
        <v>10</v>
      </c>
      <c r="Q17" s="48">
        <v>13</v>
      </c>
      <c r="R17" s="3">
        <v>0.85</v>
      </c>
      <c r="S17" s="48">
        <v>55</v>
      </c>
      <c r="T17" s="48">
        <v>44</v>
      </c>
      <c r="U17" s="27">
        <f t="shared" si="3"/>
        <v>0.8</v>
      </c>
      <c r="V17" s="48">
        <v>5</v>
      </c>
      <c r="W17" s="32">
        <v>0.1</v>
      </c>
      <c r="X17" s="27">
        <f>V17/D17</f>
        <v>0.1111111111111111</v>
      </c>
      <c r="Y17"/>
      <c r="Z17"/>
    </row>
    <row r="18" spans="1:26" s="28" customFormat="1" x14ac:dyDescent="0.3">
      <c r="A18" s="15">
        <v>1617</v>
      </c>
      <c r="B18" s="16" t="s">
        <v>36</v>
      </c>
      <c r="C18" s="15">
        <v>282</v>
      </c>
      <c r="D18" s="48">
        <v>257</v>
      </c>
      <c r="E18" s="15">
        <v>1</v>
      </c>
      <c r="F18" s="1">
        <f t="shared" si="0"/>
        <v>283</v>
      </c>
      <c r="G18" s="16">
        <f>D18-F18</f>
        <v>-26</v>
      </c>
      <c r="H18" s="2">
        <v>0.05</v>
      </c>
      <c r="I18" s="27">
        <f>G18/D18</f>
        <v>-0.10116731517509728</v>
      </c>
      <c r="J18" s="27">
        <f t="shared" si="1"/>
        <v>-0.15116731517509729</v>
      </c>
      <c r="K18" s="50">
        <v>21</v>
      </c>
      <c r="L18" s="49">
        <v>5</v>
      </c>
      <c r="M18" s="18">
        <f t="shared" si="2"/>
        <v>-16</v>
      </c>
      <c r="N18" s="18">
        <v>0</v>
      </c>
      <c r="O18" s="18">
        <v>0</v>
      </c>
      <c r="P18" s="48">
        <v>57</v>
      </c>
      <c r="Q18" s="48">
        <v>153</v>
      </c>
      <c r="R18" s="3">
        <v>0.85</v>
      </c>
      <c r="S18" s="48">
        <v>293</v>
      </c>
      <c r="T18" s="48">
        <v>238</v>
      </c>
      <c r="U18" s="27">
        <f t="shared" si="3"/>
        <v>0.8122866894197952</v>
      </c>
      <c r="V18" s="48">
        <v>20</v>
      </c>
      <c r="W18" s="32">
        <v>0.1</v>
      </c>
      <c r="X18" s="27">
        <f>V18/D18</f>
        <v>7.7821011673151752E-2</v>
      </c>
      <c r="Y18"/>
      <c r="Z18"/>
    </row>
    <row r="19" spans="1:26" s="28" customFormat="1" x14ac:dyDescent="0.3">
      <c r="A19" s="15">
        <v>1900</v>
      </c>
      <c r="B19" s="16" t="s">
        <v>37</v>
      </c>
      <c r="C19" s="15">
        <v>185</v>
      </c>
      <c r="D19" s="48">
        <v>159</v>
      </c>
      <c r="E19" s="15">
        <v>1</v>
      </c>
      <c r="F19" s="1">
        <f t="shared" si="0"/>
        <v>186</v>
      </c>
      <c r="G19" s="16">
        <f>D19-F19</f>
        <v>-27</v>
      </c>
      <c r="H19" s="2">
        <v>0.05</v>
      </c>
      <c r="I19" s="27">
        <f>G19/D19</f>
        <v>-0.16981132075471697</v>
      </c>
      <c r="J19" s="27">
        <f t="shared" si="1"/>
        <v>-0.21981132075471699</v>
      </c>
      <c r="K19" s="50">
        <v>10</v>
      </c>
      <c r="L19" s="49">
        <v>2</v>
      </c>
      <c r="M19" s="18">
        <f t="shared" si="2"/>
        <v>-8</v>
      </c>
      <c r="N19" s="18">
        <v>0</v>
      </c>
      <c r="O19" s="18">
        <v>0</v>
      </c>
      <c r="P19" s="48">
        <v>45</v>
      </c>
      <c r="Q19" s="48">
        <v>89</v>
      </c>
      <c r="R19" s="3">
        <v>0.85</v>
      </c>
      <c r="S19" s="48">
        <v>193</v>
      </c>
      <c r="T19" s="48">
        <v>151</v>
      </c>
      <c r="U19" s="27">
        <f t="shared" si="3"/>
        <v>0.78238341968911918</v>
      </c>
      <c r="V19" s="48">
        <v>23</v>
      </c>
      <c r="W19" s="32">
        <v>0.1</v>
      </c>
      <c r="X19" s="27">
        <f>V19/D19</f>
        <v>0.14465408805031446</v>
      </c>
      <c r="Y19"/>
      <c r="Z19"/>
    </row>
    <row r="20" spans="1:26" s="28" customFormat="1" x14ac:dyDescent="0.3">
      <c r="A20" s="46" t="s">
        <v>8</v>
      </c>
      <c r="B20" s="47"/>
      <c r="C20" s="14">
        <f>SUM(C2:C19)</f>
        <v>3729</v>
      </c>
      <c r="D20" s="14">
        <f>SUM(D2:D19)</f>
        <v>3464</v>
      </c>
      <c r="E20" s="15">
        <v>1</v>
      </c>
      <c r="F20" s="13">
        <f t="shared" si="0"/>
        <v>3730</v>
      </c>
      <c r="G20" s="12">
        <f>D20-F20</f>
        <v>-266</v>
      </c>
      <c r="H20" s="11">
        <v>0.05</v>
      </c>
      <c r="I20" s="10">
        <f>G20/D20</f>
        <v>-7.6789838337182448E-2</v>
      </c>
      <c r="J20" s="5">
        <f t="shared" si="1"/>
        <v>-0.12678983833718244</v>
      </c>
      <c r="K20" s="9">
        <f>SUM(K2:K19)</f>
        <v>275</v>
      </c>
      <c r="L20" s="8">
        <f>SUM(L2:L19)</f>
        <v>72</v>
      </c>
      <c r="M20" s="8">
        <f>L20-K20</f>
        <v>-203</v>
      </c>
      <c r="N20" s="8">
        <f>SUM(N2:N19)</f>
        <v>2</v>
      </c>
      <c r="O20" s="8">
        <f>SUM(O2:O19)</f>
        <v>1</v>
      </c>
      <c r="P20" s="8">
        <f>SUM(P2:P19)</f>
        <v>612</v>
      </c>
      <c r="Q20" s="8">
        <f>SUM(Q2:Q19)</f>
        <v>1565</v>
      </c>
      <c r="R20" s="7">
        <v>0.85</v>
      </c>
      <c r="S20" s="16">
        <f>SUM(S2:S19)</f>
        <v>3746</v>
      </c>
      <c r="T20" s="16">
        <f>SUM(T2:T19)</f>
        <v>3131</v>
      </c>
      <c r="U20" s="6">
        <f t="shared" si="3"/>
        <v>0.83582487987186327</v>
      </c>
      <c r="V20" s="16">
        <f>SUM(V2:V19)</f>
        <v>209</v>
      </c>
      <c r="W20" s="32">
        <v>0.1</v>
      </c>
      <c r="X20" s="27">
        <f>V20/D20</f>
        <v>6.0334872979214783E-2</v>
      </c>
      <c r="Y20"/>
      <c r="Z20"/>
    </row>
    <row r="21" spans="1:26" s="4" customFormat="1" x14ac:dyDescent="0.3">
      <c r="B21" s="36"/>
      <c r="C21" s="33"/>
      <c r="D21" s="33"/>
      <c r="E21" s="33"/>
      <c r="F21" s="33"/>
      <c r="G21" s="33"/>
      <c r="H21" s="37"/>
      <c r="I21" s="38"/>
      <c r="J21" s="38"/>
      <c r="K21" s="39"/>
      <c r="L21" s="39"/>
      <c r="M21" s="39"/>
      <c r="N21" s="39"/>
      <c r="O21" s="39"/>
      <c r="P21" s="39"/>
      <c r="Q21" s="39"/>
      <c r="R21" s="38"/>
      <c r="S21" s="28"/>
      <c r="T21" s="28"/>
      <c r="U21" s="38"/>
      <c r="V21" s="28"/>
      <c r="W21" s="34"/>
      <c r="X21" s="34"/>
      <c r="Y21"/>
      <c r="Z21"/>
    </row>
  </sheetData>
  <mergeCells count="2">
    <mergeCell ref="A1:B1"/>
    <mergeCell ref="A20:B20"/>
  </mergeCells>
  <conditionalFormatting sqref="G2:G19">
    <cfRule type="cellIs" dxfId="58" priority="48" operator="lessThan">
      <formula>-0.9</formula>
    </cfRule>
    <cfRule type="cellIs" dxfId="57" priority="49" operator="greaterThan">
      <formula>0</formula>
    </cfRule>
    <cfRule type="cellIs" dxfId="56" priority="50" operator="greaterThan">
      <formula>0</formula>
    </cfRule>
  </conditionalFormatting>
  <conditionalFormatting sqref="I2:I19">
    <cfRule type="cellIs" dxfId="55" priority="46" operator="lessThan">
      <formula>0.0498</formula>
    </cfRule>
    <cfRule type="cellIs" dxfId="54" priority="47" operator="greaterThan">
      <formula>0.0499</formula>
    </cfRule>
  </conditionalFormatting>
  <conditionalFormatting sqref="M2:O19">
    <cfRule type="cellIs" dxfId="53" priority="44" operator="lessThan">
      <formula>0</formula>
    </cfRule>
    <cfRule type="cellIs" dxfId="52" priority="45" operator="greaterThan">
      <formula>1</formula>
    </cfRule>
  </conditionalFormatting>
  <conditionalFormatting sqref="U2:U19">
    <cfRule type="cellIs" dxfId="51" priority="31" operator="lessThan">
      <formula>0.8499</formula>
    </cfRule>
    <cfRule type="cellIs" dxfId="50" priority="32" operator="lessThan">
      <formula>0.85</formula>
    </cfRule>
    <cfRule type="cellIs" dxfId="49" priority="33" operator="lessThan">
      <formula>0.85</formula>
    </cfRule>
    <cfRule type="cellIs" dxfId="48" priority="41" operator="lessThan">
      <formula>0.85</formula>
    </cfRule>
    <cfRule type="cellIs" dxfId="47" priority="42" operator="greaterThan">
      <formula>0.85</formula>
    </cfRule>
    <cfRule type="cellIs" dxfId="46" priority="43" operator="greaterThan">
      <formula>"85.00$"</formula>
    </cfRule>
  </conditionalFormatting>
  <conditionalFormatting sqref="S1">
    <cfRule type="cellIs" dxfId="45" priority="19" operator="equal">
      <formula>"Prior Active"</formula>
    </cfRule>
    <cfRule type="cellIs" dxfId="44" priority="20" operator="equal">
      <formula>"Prior Retention"</formula>
    </cfRule>
  </conditionalFormatting>
  <conditionalFormatting sqref="T1">
    <cfRule type="cellIs" dxfId="43" priority="18" operator="equal">
      <formula>"Current Retention"</formula>
    </cfRule>
  </conditionalFormatting>
  <conditionalFormatting sqref="Y2:Y4 Y10:Y42">
    <cfRule type="cellIs" dxfId="42" priority="17" stopIfTrue="1" operator="equal">
      <formula>"Territory Manager Name"</formula>
    </cfRule>
  </conditionalFormatting>
  <conditionalFormatting sqref="N2:O20">
    <cfRule type="cellIs" dxfId="41" priority="16" operator="greaterThan">
      <formula>0</formula>
    </cfRule>
  </conditionalFormatting>
  <conditionalFormatting sqref="X3:X20">
    <cfRule type="cellIs" dxfId="40" priority="15" operator="greaterThan">
      <formula>0.1</formula>
    </cfRule>
  </conditionalFormatting>
  <conditionalFormatting sqref="X2:X20">
    <cfRule type="cellIs" dxfId="39" priority="13" operator="lessThan">
      <formula>0.1</formula>
    </cfRule>
    <cfRule type="cellIs" dxfId="38" priority="14" operator="greaterThan">
      <formula>0.1</formula>
    </cfRule>
  </conditionalFormatting>
  <conditionalFormatting sqref="M2:M19">
    <cfRule type="cellIs" dxfId="37" priority="9" operator="greaterThan">
      <formula>0</formula>
    </cfRule>
  </conditionalFormatting>
  <conditionalFormatting sqref="B2:B19">
    <cfRule type="cellIs" dxfId="36" priority="6" stopIfTrue="1" operator="equal">
      <formula>"GRAND TOTAL"</formula>
    </cfRule>
    <cfRule type="cellIs" dxfId="35" priority="7" stopIfTrue="1" operator="equal">
      <formula>"SUB TOTAL"</formula>
    </cfRule>
    <cfRule type="cellIs" dxfId="34" priority="8" stopIfTrue="1" operator="equal">
      <formula>"Chapter Name"</formula>
    </cfRule>
  </conditionalFormatting>
  <conditionalFormatting sqref="S2:S19">
    <cfRule type="cellIs" dxfId="33" priority="3" operator="equal">
      <formula>"Prior Active"</formula>
    </cfRule>
    <cfRule type="cellIs" dxfId="32" priority="5" operator="equal">
      <formula>"Prior Retention"</formula>
    </cfRule>
  </conditionalFormatting>
  <conditionalFormatting sqref="T2:T19">
    <cfRule type="cellIs" dxfId="31" priority="4" operator="equal">
      <formula>"Current Retention"</formula>
    </cfRule>
  </conditionalFormatting>
  <conditionalFormatting sqref="U20">
    <cfRule type="cellIs" dxfId="30" priority="2" operator="lessThan">
      <formula>0.85</formula>
    </cfRule>
  </conditionalFormatting>
  <conditionalFormatting sqref="M20">
    <cfRule type="cellIs" dxfId="0" priority="1" operator="lessThan">
      <formula>275</formula>
    </cfRule>
  </conditionalFormatting>
  <pageMargins left="0.7" right="0.7" top="0.75" bottom="0.75" header="0.3" footer="0.3"/>
  <pageSetup orientation="landscape" r:id="rId1"/>
  <ignoredErrors>
    <ignoredError sqref="U20 M2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Chapter Goals - FY 26 - 27</vt:lpstr>
    </vt:vector>
  </TitlesOfParts>
  <Company>Moose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Rynearson</dc:creator>
  <cp:lastModifiedBy>Mike Rynearson</cp:lastModifiedBy>
  <cp:lastPrinted>2026-10-26T21:06:45Z</cp:lastPrinted>
  <dcterms:created xsi:type="dcterms:W3CDTF">2026-05-05T18:25:53Z</dcterms:created>
  <dcterms:modified xsi:type="dcterms:W3CDTF">2026-11-04T13:53:52Z</dcterms:modified>
</cp:coreProperties>
</file>